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240" yWindow="135" windowWidth="20115" windowHeight="7245" tabRatio="606" firstSheet="1" activeTab="1"/>
  </bookViews>
  <sheets>
    <sheet name="Tabelle6" sheetId="10" state="hidden" r:id="rId1"/>
    <sheet name="Overview" sheetId="26" r:id="rId2"/>
    <sheet name="CriticalVelocity" sheetId="11" r:id="rId3"/>
    <sheet name="ThreePoints" sheetId="30" r:id="rId4"/>
  </sheets>
  <definedNames>
    <definedName name="_0155_Gleit_Mischreibung">#REF!</definedName>
    <definedName name="_0155_Grenzwert">#REF!</definedName>
    <definedName name="_0155_Haft_Mischreibungskraft">#REF!</definedName>
    <definedName name="_019_Grenzwert">#REF!</definedName>
    <definedName name="Geschwindigkeit_Uebergang">#REF!</definedName>
    <definedName name="Grenzwert">#REF!</definedName>
    <definedName name="Masse">#REF!</definedName>
    <definedName name="Radius_Running_Band">#REF!</definedName>
  </definedNames>
  <calcPr calcId="145621"/>
</workbook>
</file>

<file path=xl/calcChain.xml><?xml version="1.0" encoding="utf-8"?>
<calcChain xmlns="http://schemas.openxmlformats.org/spreadsheetml/2006/main">
  <c r="D16" i="30" l="1"/>
  <c r="D17" i="30" s="1"/>
  <c r="D18" i="30" s="1"/>
  <c r="D19" i="30" s="1"/>
  <c r="D20" i="30" s="1"/>
  <c r="D21" i="30" s="1"/>
  <c r="D22" i="30" s="1"/>
  <c r="D23" i="30" s="1"/>
  <c r="D24" i="30" s="1"/>
  <c r="D25" i="30" s="1"/>
  <c r="D26" i="30" s="1"/>
  <c r="D27" i="30" s="1"/>
  <c r="D28" i="30" s="1"/>
  <c r="D29" i="30" s="1"/>
  <c r="D30" i="30" s="1"/>
  <c r="D31" i="30" s="1"/>
  <c r="D32" i="30" s="1"/>
  <c r="D33" i="30" s="1"/>
  <c r="D34" i="30" s="1"/>
  <c r="D35" i="30" s="1"/>
  <c r="D36" i="30" s="1"/>
  <c r="D37" i="30" s="1"/>
  <c r="D38" i="30" s="1"/>
  <c r="D39" i="30" s="1"/>
  <c r="D40" i="30" s="1"/>
  <c r="D41" i="30" s="1"/>
  <c r="D42" i="30" s="1"/>
  <c r="D43" i="30" s="1"/>
  <c r="D44" i="30" s="1"/>
  <c r="D45" i="30" s="1"/>
  <c r="D46" i="30" s="1"/>
  <c r="D47" i="30" s="1"/>
  <c r="D48" i="30" s="1"/>
  <c r="D49" i="30" s="1"/>
  <c r="D50" i="30" s="1"/>
  <c r="D51" i="30" s="1"/>
  <c r="D52" i="30" s="1"/>
  <c r="D53" i="30" s="1"/>
  <c r="D54" i="30" s="1"/>
  <c r="D55" i="30" s="1"/>
  <c r="D56" i="30" s="1"/>
  <c r="D57" i="30" s="1"/>
  <c r="D58" i="30" s="1"/>
  <c r="D59" i="30" s="1"/>
  <c r="D60" i="30" s="1"/>
  <c r="D61" i="30" s="1"/>
  <c r="D62" i="30" s="1"/>
  <c r="D63" i="30" s="1"/>
  <c r="D64" i="30" s="1"/>
  <c r="D65" i="30" s="1"/>
  <c r="D66" i="30" s="1"/>
  <c r="D67" i="30" s="1"/>
  <c r="D68" i="30" s="1"/>
  <c r="D69" i="30" s="1"/>
  <c r="D70" i="30" s="1"/>
  <c r="D71" i="30" s="1"/>
  <c r="D72" i="30" s="1"/>
  <c r="D73" i="30" s="1"/>
  <c r="D74" i="30" s="1"/>
  <c r="D75" i="30" s="1"/>
  <c r="D76" i="30" s="1"/>
  <c r="D77" i="30" s="1"/>
  <c r="D78" i="30" s="1"/>
  <c r="D79" i="30" s="1"/>
  <c r="D80" i="30" s="1"/>
  <c r="D81" i="30" s="1"/>
  <c r="D82" i="30" s="1"/>
  <c r="D83" i="30" s="1"/>
  <c r="D84" i="30" s="1"/>
  <c r="D85" i="30" s="1"/>
  <c r="D86" i="30" s="1"/>
  <c r="D87" i="30" s="1"/>
  <c r="D88" i="30" s="1"/>
  <c r="D89" i="30" s="1"/>
  <c r="D90" i="30" s="1"/>
  <c r="D91" i="30" s="1"/>
  <c r="D92" i="30" s="1"/>
  <c r="D93" i="30" s="1"/>
  <c r="D94" i="30" s="1"/>
  <c r="D95" i="30" s="1"/>
  <c r="D96" i="30" s="1"/>
  <c r="D97" i="30" s="1"/>
  <c r="D98" i="30" s="1"/>
  <c r="D99" i="30" s="1"/>
  <c r="D100" i="30" s="1"/>
  <c r="D101" i="30" s="1"/>
  <c r="D102" i="30" s="1"/>
  <c r="D103" i="30" s="1"/>
  <c r="D104" i="30" s="1"/>
  <c r="D105" i="30" s="1"/>
  <c r="D106" i="30" s="1"/>
  <c r="D107" i="30" s="1"/>
  <c r="D108" i="30" s="1"/>
  <c r="D109" i="30" s="1"/>
  <c r="D110" i="30" s="1"/>
  <c r="D111" i="30" s="1"/>
  <c r="D112" i="30" s="1"/>
  <c r="D113" i="30" s="1"/>
  <c r="D114" i="30" s="1"/>
  <c r="D115" i="30" s="1"/>
  <c r="D116" i="30" s="1"/>
  <c r="D117" i="30" s="1"/>
  <c r="D118" i="30" s="1"/>
  <c r="D119" i="30" s="1"/>
  <c r="D120" i="30" s="1"/>
  <c r="D121" i="30" s="1"/>
  <c r="D122" i="30" s="1"/>
  <c r="D123" i="30" s="1"/>
  <c r="D124" i="30" s="1"/>
  <c r="D125" i="30" s="1"/>
  <c r="D126" i="30" s="1"/>
  <c r="D127" i="30" s="1"/>
  <c r="D128" i="30" s="1"/>
  <c r="D129" i="30" s="1"/>
  <c r="D130" i="30" s="1"/>
  <c r="D131" i="30" s="1"/>
  <c r="D132" i="30" s="1"/>
  <c r="D133" i="30" s="1"/>
  <c r="D134" i="30" s="1"/>
  <c r="D135" i="30" s="1"/>
  <c r="D136" i="30" s="1"/>
  <c r="D137" i="30" s="1"/>
  <c r="D138" i="30" s="1"/>
  <c r="D139" i="30" s="1"/>
  <c r="D140" i="30" s="1"/>
  <c r="D141" i="30" s="1"/>
  <c r="D142" i="30" s="1"/>
  <c r="D143" i="30" s="1"/>
  <c r="D144" i="30" s="1"/>
  <c r="D145" i="30" s="1"/>
  <c r="D146" i="30" s="1"/>
  <c r="D147" i="30" s="1"/>
  <c r="D148" i="30" s="1"/>
  <c r="D149" i="30" s="1"/>
  <c r="D150" i="30" s="1"/>
  <c r="D151" i="30" s="1"/>
  <c r="D152" i="30" s="1"/>
  <c r="D153" i="30" s="1"/>
  <c r="D154" i="30" s="1"/>
  <c r="D155" i="30" s="1"/>
  <c r="D156" i="30" s="1"/>
  <c r="D157" i="30" s="1"/>
  <c r="D158" i="30" s="1"/>
  <c r="D159" i="30" s="1"/>
  <c r="D160" i="30" s="1"/>
  <c r="D161" i="30" s="1"/>
  <c r="D162" i="30" s="1"/>
  <c r="D163" i="30" s="1"/>
  <c r="D164" i="30" s="1"/>
  <c r="D165" i="30" s="1"/>
  <c r="D166" i="30" s="1"/>
  <c r="D167" i="30" s="1"/>
  <c r="D168" i="30" s="1"/>
  <c r="D169" i="30" s="1"/>
  <c r="D170" i="30" s="1"/>
  <c r="D171" i="30" s="1"/>
  <c r="D172" i="30" s="1"/>
  <c r="D173" i="30" s="1"/>
  <c r="D174" i="30" s="1"/>
  <c r="D175" i="30" s="1"/>
  <c r="D176" i="30" s="1"/>
  <c r="D177" i="30" s="1"/>
  <c r="D178" i="30" s="1"/>
  <c r="D179" i="30" s="1"/>
  <c r="D180" i="30" s="1"/>
  <c r="D181" i="30" s="1"/>
  <c r="D182" i="30" s="1"/>
  <c r="D183" i="30" s="1"/>
  <c r="D184" i="30" s="1"/>
  <c r="D185" i="30" s="1"/>
  <c r="D186" i="30" s="1"/>
  <c r="D187" i="30" s="1"/>
  <c r="D188" i="30" s="1"/>
  <c r="D189" i="30" s="1"/>
  <c r="D190" i="30" s="1"/>
  <c r="D191" i="30" s="1"/>
  <c r="D192" i="30" s="1"/>
  <c r="D193" i="30" s="1"/>
  <c r="D194" i="30" s="1"/>
  <c r="D195" i="30" s="1"/>
  <c r="D196" i="30" s="1"/>
  <c r="D197" i="30" s="1"/>
  <c r="D198" i="30" s="1"/>
  <c r="D199" i="30" s="1"/>
  <c r="D200" i="30" s="1"/>
  <c r="D201" i="30" s="1"/>
  <c r="D202" i="30" s="1"/>
  <c r="D203" i="30" s="1"/>
  <c r="D204" i="30" s="1"/>
  <c r="D205" i="30" s="1"/>
  <c r="D206" i="30" s="1"/>
  <c r="D207" i="30" s="1"/>
  <c r="D208" i="30" s="1"/>
  <c r="D209" i="30" s="1"/>
  <c r="D210" i="30" s="1"/>
  <c r="D211" i="30" s="1"/>
  <c r="D212" i="30" s="1"/>
  <c r="D213" i="30" s="1"/>
  <c r="D214" i="30" s="1"/>
  <c r="D215" i="30" s="1"/>
  <c r="D216" i="30" s="1"/>
  <c r="D217" i="30" s="1"/>
  <c r="D218" i="30" s="1"/>
  <c r="D219" i="30" s="1"/>
  <c r="D220" i="30" s="1"/>
  <c r="D221" i="30" s="1"/>
  <c r="D222" i="30" s="1"/>
  <c r="D223" i="30" s="1"/>
  <c r="D224" i="30" s="1"/>
  <c r="D225" i="30" s="1"/>
  <c r="D226" i="30" s="1"/>
  <c r="D227" i="30" s="1"/>
  <c r="D228" i="30" s="1"/>
  <c r="D229" i="30" s="1"/>
  <c r="D230" i="30" s="1"/>
  <c r="D231" i="30" s="1"/>
  <c r="D232" i="30" s="1"/>
  <c r="D233" i="30" s="1"/>
  <c r="D234" i="30" s="1"/>
  <c r="D235" i="30" s="1"/>
  <c r="D236" i="30" s="1"/>
  <c r="D237" i="30" s="1"/>
  <c r="D238" i="30" s="1"/>
  <c r="D239" i="30" s="1"/>
  <c r="D240" i="30" s="1"/>
  <c r="D241" i="30" s="1"/>
  <c r="D242" i="30" s="1"/>
  <c r="D243" i="30" s="1"/>
  <c r="D244" i="30" s="1"/>
  <c r="D245" i="30" s="1"/>
  <c r="D246" i="30" s="1"/>
  <c r="D247" i="30" s="1"/>
  <c r="D248" i="30" s="1"/>
  <c r="D249" i="30" s="1"/>
  <c r="D250" i="30" s="1"/>
  <c r="D251" i="30" s="1"/>
  <c r="D252" i="30" s="1"/>
  <c r="D253" i="30" s="1"/>
  <c r="D254" i="30" s="1"/>
  <c r="D255" i="30" s="1"/>
  <c r="D256" i="30" s="1"/>
  <c r="D257" i="30" s="1"/>
  <c r="D258" i="30" s="1"/>
  <c r="D259" i="30" s="1"/>
  <c r="D260" i="30" s="1"/>
  <c r="D261" i="30" s="1"/>
  <c r="D262" i="30" s="1"/>
  <c r="D263" i="30" s="1"/>
  <c r="D264" i="30" s="1"/>
  <c r="D265" i="30" s="1"/>
  <c r="AD24" i="30"/>
  <c r="AE24" i="30"/>
  <c r="AJ24" i="30"/>
  <c r="AQ24" i="30"/>
  <c r="AR24" i="30"/>
  <c r="AW24" i="30"/>
  <c r="BD24" i="30"/>
  <c r="BE24" i="30"/>
  <c r="BJ24" i="30"/>
  <c r="BQ24" i="30"/>
  <c r="BR24" i="30"/>
  <c r="BW24" i="30"/>
  <c r="CD24" i="30"/>
  <c r="CE24" i="30"/>
  <c r="CJ24" i="30"/>
  <c r="AF24" i="30" l="1"/>
  <c r="AJ25" i="30" s="1"/>
  <c r="BS24" i="30"/>
  <c r="BW25" i="30" s="1"/>
  <c r="AS24" i="30"/>
  <c r="AW25" i="30" s="1"/>
  <c r="BF24" i="30"/>
  <c r="CF24" i="30"/>
  <c r="M23" i="30"/>
  <c r="M24" i="30" s="1"/>
  <c r="M25" i="30" s="1"/>
  <c r="M26" i="30" s="1"/>
  <c r="M27" i="30" s="1"/>
  <c r="M28" i="30" s="1"/>
  <c r="M29" i="30" s="1"/>
  <c r="M30" i="30" s="1"/>
  <c r="M31" i="30" s="1"/>
  <c r="M32" i="30" s="1"/>
  <c r="M33" i="30" s="1"/>
  <c r="M34" i="30" s="1"/>
  <c r="M35" i="30" s="1"/>
  <c r="M36" i="30" s="1"/>
  <c r="M37" i="30" s="1"/>
  <c r="M38" i="30" s="1"/>
  <c r="M39" i="30" s="1"/>
  <c r="M40" i="30" s="1"/>
  <c r="M41" i="30" s="1"/>
  <c r="M42" i="30" s="1"/>
  <c r="M43" i="30" s="1"/>
  <c r="M44" i="30" s="1"/>
  <c r="M45" i="30" s="1"/>
  <c r="M46" i="30" s="1"/>
  <c r="M47" i="30" s="1"/>
  <c r="M48" i="30" s="1"/>
  <c r="M49" i="30" s="1"/>
  <c r="M50" i="30" s="1"/>
  <c r="M51" i="30" s="1"/>
  <c r="M52" i="30" s="1"/>
  <c r="M53" i="30" s="1"/>
  <c r="M54" i="30" s="1"/>
  <c r="M55" i="30" s="1"/>
  <c r="M56" i="30" s="1"/>
  <c r="M57" i="30" s="1"/>
  <c r="M58" i="30" s="1"/>
  <c r="M59" i="30" s="1"/>
  <c r="M60" i="30" s="1"/>
  <c r="M61" i="30" s="1"/>
  <c r="M62" i="30" s="1"/>
  <c r="M63" i="30" s="1"/>
  <c r="M64" i="30" s="1"/>
  <c r="M65" i="30" s="1"/>
  <c r="M66" i="30" s="1"/>
  <c r="M67" i="30" s="1"/>
  <c r="M68" i="30" s="1"/>
  <c r="M69" i="30" s="1"/>
  <c r="M70" i="30" s="1"/>
  <c r="M71" i="30" s="1"/>
  <c r="M72" i="30" s="1"/>
  <c r="M73" i="30" s="1"/>
  <c r="M74" i="30" s="1"/>
  <c r="M75" i="30" s="1"/>
  <c r="M76" i="30" s="1"/>
  <c r="M77" i="30" s="1"/>
  <c r="M78" i="30" s="1"/>
  <c r="M79" i="30" s="1"/>
  <c r="M80" i="30" s="1"/>
  <c r="M81" i="30" s="1"/>
  <c r="M82" i="30" s="1"/>
  <c r="M83" i="30" s="1"/>
  <c r="M84" i="30" s="1"/>
  <c r="M85" i="30" s="1"/>
  <c r="M86" i="30" s="1"/>
  <c r="M87" i="30" s="1"/>
  <c r="M88" i="30" s="1"/>
  <c r="M89" i="30" s="1"/>
  <c r="M90" i="30" s="1"/>
  <c r="M91" i="30" s="1"/>
  <c r="M92" i="30" s="1"/>
  <c r="M93" i="30" s="1"/>
  <c r="M94" i="30" s="1"/>
  <c r="M95" i="30" s="1"/>
  <c r="M96" i="30" s="1"/>
  <c r="M97" i="30" s="1"/>
  <c r="M98" i="30" s="1"/>
  <c r="M99" i="30" s="1"/>
  <c r="M100" i="30" s="1"/>
  <c r="M101" i="30" s="1"/>
  <c r="M102" i="30" s="1"/>
  <c r="M103" i="30" s="1"/>
  <c r="M104" i="30" s="1"/>
  <c r="M105" i="30" s="1"/>
  <c r="M106" i="30" s="1"/>
  <c r="M107" i="30" s="1"/>
  <c r="M108" i="30" s="1"/>
  <c r="M109" i="30" s="1"/>
  <c r="M110" i="30" s="1"/>
  <c r="M111" i="30" s="1"/>
  <c r="M112" i="30" s="1"/>
  <c r="M113" i="30" s="1"/>
  <c r="M114" i="30" s="1"/>
  <c r="M115" i="30" s="1"/>
  <c r="M116" i="30" s="1"/>
  <c r="M117" i="30" s="1"/>
  <c r="M118" i="30" s="1"/>
  <c r="M119" i="30" s="1"/>
  <c r="M120" i="30" s="1"/>
  <c r="M121" i="30" s="1"/>
  <c r="M122" i="30" s="1"/>
  <c r="M123" i="30" s="1"/>
  <c r="M124" i="30" s="1"/>
  <c r="M125" i="30" s="1"/>
  <c r="M126" i="30" s="1"/>
  <c r="M127" i="30" s="1"/>
  <c r="M128" i="30" s="1"/>
  <c r="M129" i="30" s="1"/>
  <c r="M130" i="30" s="1"/>
  <c r="M131" i="30" s="1"/>
  <c r="M132" i="30" s="1"/>
  <c r="M133" i="30" s="1"/>
  <c r="M134" i="30" s="1"/>
  <c r="M135" i="30" s="1"/>
  <c r="M136" i="30" s="1"/>
  <c r="M137" i="30" s="1"/>
  <c r="M138" i="30" s="1"/>
  <c r="M139" i="30" s="1"/>
  <c r="M140" i="30" s="1"/>
  <c r="M141" i="30" s="1"/>
  <c r="M142" i="30" s="1"/>
  <c r="M143" i="30" s="1"/>
  <c r="M144" i="30" s="1"/>
  <c r="M145" i="30" s="1"/>
  <c r="M146" i="30" s="1"/>
  <c r="M147" i="30" s="1"/>
  <c r="M148" i="30" s="1"/>
  <c r="M149" i="30" s="1"/>
  <c r="M150" i="30" s="1"/>
  <c r="M151" i="30" s="1"/>
  <c r="M152" i="30" s="1"/>
  <c r="M153" i="30" s="1"/>
  <c r="M154" i="30" s="1"/>
  <c r="M155" i="30" s="1"/>
  <c r="M156" i="30" s="1"/>
  <c r="M157" i="30" s="1"/>
  <c r="M158" i="30" s="1"/>
  <c r="M159" i="30" s="1"/>
  <c r="M160" i="30" s="1"/>
  <c r="M161" i="30" s="1"/>
  <c r="M162" i="30" s="1"/>
  <c r="M163" i="30" s="1"/>
  <c r="M164" i="30" s="1"/>
  <c r="M165" i="30" s="1"/>
  <c r="M166" i="30" s="1"/>
  <c r="M167" i="30" s="1"/>
  <c r="M168" i="30" s="1"/>
  <c r="M169" i="30" s="1"/>
  <c r="M170" i="30" s="1"/>
  <c r="M171" i="30" s="1"/>
  <c r="M172" i="30" s="1"/>
  <c r="M173" i="30" s="1"/>
  <c r="M174" i="30" s="1"/>
  <c r="M175" i="30" s="1"/>
  <c r="M176" i="30" s="1"/>
  <c r="M177" i="30" s="1"/>
  <c r="M178" i="30" s="1"/>
  <c r="M179" i="30" s="1"/>
  <c r="M180" i="30" s="1"/>
  <c r="M181" i="30" s="1"/>
  <c r="M182" i="30" s="1"/>
  <c r="M183" i="30" s="1"/>
  <c r="M184" i="30" s="1"/>
  <c r="M185" i="30" s="1"/>
  <c r="M186" i="30" s="1"/>
  <c r="M187" i="30" s="1"/>
  <c r="M188" i="30" s="1"/>
  <c r="M189" i="30" s="1"/>
  <c r="M190" i="30" s="1"/>
  <c r="M191" i="30" s="1"/>
  <c r="M192" i="30" s="1"/>
  <c r="M193" i="30" s="1"/>
  <c r="M194" i="30" s="1"/>
  <c r="M195" i="30" s="1"/>
  <c r="M196" i="30" s="1"/>
  <c r="M197" i="30" s="1"/>
  <c r="M198" i="30" s="1"/>
  <c r="M199" i="30" s="1"/>
  <c r="M200" i="30" s="1"/>
  <c r="M201" i="30" s="1"/>
  <c r="M202" i="30" s="1"/>
  <c r="M203" i="30" s="1"/>
  <c r="M204" i="30" s="1"/>
  <c r="M205" i="30" s="1"/>
  <c r="M206" i="30" s="1"/>
  <c r="M207" i="30" s="1"/>
  <c r="M208" i="30" s="1"/>
  <c r="M209" i="30" s="1"/>
  <c r="M210" i="30" s="1"/>
  <c r="M211" i="30" s="1"/>
  <c r="M212" i="30" s="1"/>
  <c r="M213" i="30" s="1"/>
  <c r="M214" i="30" s="1"/>
  <c r="M215" i="30" s="1"/>
  <c r="M216" i="30" s="1"/>
  <c r="M217" i="30" s="1"/>
  <c r="M218" i="30" s="1"/>
  <c r="M219" i="30" s="1"/>
  <c r="M220" i="30" s="1"/>
  <c r="M221" i="30" s="1"/>
  <c r="M222" i="30" s="1"/>
  <c r="M223" i="30" s="1"/>
  <c r="M224" i="30" s="1"/>
  <c r="M225" i="30" s="1"/>
  <c r="M226" i="30" s="1"/>
  <c r="M227" i="30" s="1"/>
  <c r="M228" i="30" s="1"/>
  <c r="M229" i="30" s="1"/>
  <c r="M230" i="30" s="1"/>
  <c r="M231" i="30" s="1"/>
  <c r="M232" i="30" s="1"/>
  <c r="AF23" i="30"/>
  <c r="AI23" i="30"/>
  <c r="AP23" i="30"/>
  <c r="AS23" i="30"/>
  <c r="AT23" i="30"/>
  <c r="AU23" i="30" s="1"/>
  <c r="AY23" i="30" s="1"/>
  <c r="AV23" i="30"/>
  <c r="BC23" i="30"/>
  <c r="BF23" i="30"/>
  <c r="BG23" i="30"/>
  <c r="BI23" i="30"/>
  <c r="BP23" i="30"/>
  <c r="BS23" i="30"/>
  <c r="BT23" i="30"/>
  <c r="BV23" i="30"/>
  <c r="CC23" i="30"/>
  <c r="CF23" i="30"/>
  <c r="CG23" i="30"/>
  <c r="CI23" i="30"/>
  <c r="V23" i="30"/>
  <c r="K24" i="30"/>
  <c r="AC24" i="30" l="1"/>
  <c r="AP24" i="30"/>
  <c r="AQ25" i="30" s="1"/>
  <c r="AG24" i="30"/>
  <c r="BT24" i="30"/>
  <c r="BU24" i="30" s="1"/>
  <c r="BV24" i="30" s="1"/>
  <c r="BP24" i="30"/>
  <c r="AT24" i="30"/>
  <c r="AR25" i="30" s="1"/>
  <c r="CC24" i="30"/>
  <c r="CG24" i="30"/>
  <c r="CJ25" i="30"/>
  <c r="AU24" i="30"/>
  <c r="AV24" i="30" s="1"/>
  <c r="BC24" i="30"/>
  <c r="BG24" i="30"/>
  <c r="BJ25" i="30"/>
  <c r="AH24" i="30"/>
  <c r="AI24" i="30" s="1"/>
  <c r="AE25" i="30"/>
  <c r="BQ25" i="30"/>
  <c r="AD25" i="30"/>
  <c r="CH23" i="30"/>
  <c r="CL23" i="30" s="1"/>
  <c r="BU23" i="30"/>
  <c r="BY23" i="30" s="1"/>
  <c r="BH23" i="30"/>
  <c r="BL23" i="30" s="1"/>
  <c r="BR25" i="30" l="1"/>
  <c r="AK24" i="30"/>
  <c r="AN24" i="30" s="1"/>
  <c r="BZ24" i="30"/>
  <c r="BY24" i="30"/>
  <c r="AX24" i="30"/>
  <c r="BA24" i="30" s="1"/>
  <c r="AM24" i="30"/>
  <c r="AF25" i="30" s="1"/>
  <c r="AL24" i="30"/>
  <c r="BE25" i="30"/>
  <c r="BH24" i="30"/>
  <c r="BI24" i="30" s="1"/>
  <c r="BX24" i="30"/>
  <c r="CA24" i="30" s="1"/>
  <c r="BD25" i="30"/>
  <c r="AZ24" i="30"/>
  <c r="AS25" i="30" s="1"/>
  <c r="AY24" i="30"/>
  <c r="CE25" i="30"/>
  <c r="CH24" i="30"/>
  <c r="CI24" i="30" s="1"/>
  <c r="CD25" i="30"/>
  <c r="BS25" i="30" l="1"/>
  <c r="BK24" i="30"/>
  <c r="BN24" i="30" s="1"/>
  <c r="AW26" i="30"/>
  <c r="AP25" i="30"/>
  <c r="AT25" i="30"/>
  <c r="AJ26" i="30"/>
  <c r="AG25" i="30"/>
  <c r="AC25" i="30"/>
  <c r="BW26" i="30"/>
  <c r="BT25" i="30"/>
  <c r="BP25" i="30"/>
  <c r="CK24" i="30"/>
  <c r="CN24" i="30" s="1"/>
  <c r="BM24" i="30"/>
  <c r="BF25" i="30" s="1"/>
  <c r="BL24" i="30"/>
  <c r="CM24" i="30"/>
  <c r="CF25" i="30" s="1"/>
  <c r="CL24" i="30"/>
  <c r="BJ26" i="30" l="1"/>
  <c r="BG25" i="30"/>
  <c r="BC25" i="30"/>
  <c r="CJ26" i="30"/>
  <c r="CC25" i="30"/>
  <c r="CG25" i="30"/>
  <c r="BQ26" i="30"/>
  <c r="AD26" i="30"/>
  <c r="AR26" i="30"/>
  <c r="AU25" i="30"/>
  <c r="BR26" i="30"/>
  <c r="BU25" i="30"/>
  <c r="BV25" i="30" s="1"/>
  <c r="AE26" i="30"/>
  <c r="AH25" i="30"/>
  <c r="AQ26" i="30"/>
  <c r="AV25" i="30"/>
  <c r="BX25" i="30" l="1"/>
  <c r="CA25" i="30" s="1"/>
  <c r="CE26" i="30"/>
  <c r="CH25" i="30"/>
  <c r="CI25" i="30" s="1"/>
  <c r="BD26" i="30"/>
  <c r="AM25" i="30"/>
  <c r="AL25" i="30"/>
  <c r="CD26" i="30"/>
  <c r="BE26" i="30"/>
  <c r="BH25" i="30"/>
  <c r="BI25" i="30" s="1"/>
  <c r="AX25" i="30"/>
  <c r="BA25" i="30" s="1"/>
  <c r="AI25" i="30"/>
  <c r="BZ25" i="30"/>
  <c r="BS26" i="30" s="1"/>
  <c r="BY25" i="30"/>
  <c r="AZ25" i="30"/>
  <c r="AS26" i="30" s="1"/>
  <c r="AY25" i="30"/>
  <c r="BW27" i="30" l="1"/>
  <c r="BP26" i="30"/>
  <c r="BT26" i="30"/>
  <c r="BK25" i="30"/>
  <c r="BN25" i="30" s="1"/>
  <c r="AW27" i="30"/>
  <c r="AT26" i="30"/>
  <c r="AP26" i="30"/>
  <c r="CK25" i="30"/>
  <c r="CN25" i="30" s="1"/>
  <c r="CM25" i="30"/>
  <c r="CF26" i="30" s="1"/>
  <c r="CL25" i="30"/>
  <c r="BM25" i="30"/>
  <c r="BF26" i="30" s="1"/>
  <c r="BL25" i="30"/>
  <c r="AK25" i="30"/>
  <c r="AN25" i="30" s="1"/>
  <c r="AF26" i="30"/>
  <c r="BJ27" i="30" l="1"/>
  <c r="BC26" i="30"/>
  <c r="BG26" i="30"/>
  <c r="CJ27" i="30"/>
  <c r="CG26" i="30"/>
  <c r="CC26" i="30"/>
  <c r="AJ27" i="30"/>
  <c r="AG26" i="30"/>
  <c r="AC26" i="30"/>
  <c r="AR27" i="30"/>
  <c r="AU26" i="30"/>
  <c r="AV26" i="30" s="1"/>
  <c r="BR27" i="30"/>
  <c r="BU26" i="30"/>
  <c r="BQ27" i="30"/>
  <c r="BV26" i="30"/>
  <c r="AQ27" i="30"/>
  <c r="AX26" i="30" l="1"/>
  <c r="BA26" i="30" s="1"/>
  <c r="BX26" i="30"/>
  <c r="CA26" i="30" s="1"/>
  <c r="AD27" i="30"/>
  <c r="CD27" i="30"/>
  <c r="BE27" i="30"/>
  <c r="BH26" i="30"/>
  <c r="CE27" i="30"/>
  <c r="CH26" i="30"/>
  <c r="CI26" i="30" s="1"/>
  <c r="AZ26" i="30"/>
  <c r="AS27" i="30" s="1"/>
  <c r="AY26" i="30"/>
  <c r="AE27" i="30"/>
  <c r="AH26" i="30"/>
  <c r="BD27" i="30"/>
  <c r="BZ26" i="30"/>
  <c r="BS27" i="30" s="1"/>
  <c r="BY26" i="30"/>
  <c r="CK26" i="30" l="1"/>
  <c r="CN26" i="30" s="1"/>
  <c r="AW28" i="30"/>
  <c r="AP27" i="30"/>
  <c r="AT27" i="30"/>
  <c r="BW28" i="30"/>
  <c r="BP27" i="30"/>
  <c r="BT27" i="30"/>
  <c r="AM26" i="30"/>
  <c r="AL26" i="30"/>
  <c r="AI26" i="30"/>
  <c r="BM26" i="30"/>
  <c r="BL26" i="30"/>
  <c r="BI26" i="30"/>
  <c r="CM26" i="30"/>
  <c r="CF27" i="30" s="1"/>
  <c r="CL26" i="30"/>
  <c r="CJ28" i="30" l="1"/>
  <c r="CC27" i="30"/>
  <c r="CG27" i="30"/>
  <c r="AK26" i="30"/>
  <c r="AN26" i="30" s="1"/>
  <c r="AF27" i="30"/>
  <c r="BQ28" i="30"/>
  <c r="AQ28" i="30"/>
  <c r="BK26" i="30"/>
  <c r="BN26" i="30" s="1"/>
  <c r="BF27" i="30"/>
  <c r="BR28" i="30"/>
  <c r="BU27" i="30"/>
  <c r="BV27" i="30" s="1"/>
  <c r="AR28" i="30"/>
  <c r="AU27" i="30"/>
  <c r="AV27" i="30" s="1"/>
  <c r="BX27" i="30" l="1"/>
  <c r="CA27" i="30" s="1"/>
  <c r="BJ28" i="30"/>
  <c r="BG27" i="30"/>
  <c r="BC27" i="30"/>
  <c r="CE28" i="30"/>
  <c r="CH27" i="30"/>
  <c r="AX27" i="30"/>
  <c r="BA27" i="30" s="1"/>
  <c r="CD28" i="30"/>
  <c r="CI27" i="30"/>
  <c r="BZ27" i="30"/>
  <c r="BS28" i="30" s="1"/>
  <c r="BY27" i="30"/>
  <c r="AZ27" i="30"/>
  <c r="AS28" i="30" s="1"/>
  <c r="AY27" i="30"/>
  <c r="AJ28" i="30"/>
  <c r="AC27" i="30"/>
  <c r="AG27" i="30"/>
  <c r="AW29" i="30" l="1"/>
  <c r="AT28" i="30"/>
  <c r="AP28" i="30"/>
  <c r="BW29" i="30"/>
  <c r="BP28" i="30"/>
  <c r="BT28" i="30"/>
  <c r="AE28" i="30"/>
  <c r="AH27" i="30"/>
  <c r="CK27" i="30"/>
  <c r="CN27" i="30" s="1"/>
  <c r="CM27" i="30"/>
  <c r="CF28" i="30" s="1"/>
  <c r="CL27" i="30"/>
  <c r="BE28" i="30"/>
  <c r="BH27" i="30"/>
  <c r="AD28" i="30"/>
  <c r="AI27" i="30"/>
  <c r="BD28" i="30"/>
  <c r="BI27" i="30"/>
  <c r="CJ29" i="30" l="1"/>
  <c r="CG28" i="30"/>
  <c r="CC28" i="30"/>
  <c r="AK27" i="30"/>
  <c r="AN27" i="30" s="1"/>
  <c r="BR29" i="30"/>
  <c r="BU28" i="30"/>
  <c r="AQ29" i="30"/>
  <c r="AM27" i="30"/>
  <c r="AF28" i="30" s="1"/>
  <c r="AL27" i="30"/>
  <c r="BQ29" i="30"/>
  <c r="BV28" i="30"/>
  <c r="AR29" i="30"/>
  <c r="AU28" i="30"/>
  <c r="AV28" i="30" s="1"/>
  <c r="BK27" i="30"/>
  <c r="BN27" i="30" s="1"/>
  <c r="BM27" i="30"/>
  <c r="BF28" i="30" s="1"/>
  <c r="BL27" i="30"/>
  <c r="BJ29" i="30" l="1"/>
  <c r="BC28" i="30"/>
  <c r="BG28" i="30"/>
  <c r="AX28" i="30"/>
  <c r="BA28" i="30" s="1"/>
  <c r="BX28" i="30"/>
  <c r="CA28" i="30" s="1"/>
  <c r="BZ28" i="30"/>
  <c r="BS29" i="30" s="1"/>
  <c r="BY28" i="30"/>
  <c r="CD29" i="30"/>
  <c r="AJ29" i="30"/>
  <c r="AG28" i="30"/>
  <c r="AC28" i="30"/>
  <c r="CE29" i="30"/>
  <c r="CH28" i="30"/>
  <c r="CI28" i="30" s="1"/>
  <c r="AZ28" i="30"/>
  <c r="AS29" i="30" s="1"/>
  <c r="AY28" i="30"/>
  <c r="AW30" i="30" l="1"/>
  <c r="AP29" i="30"/>
  <c r="AT29" i="30"/>
  <c r="BE29" i="30"/>
  <c r="BH28" i="30"/>
  <c r="BI28" i="30" s="1"/>
  <c r="CK28" i="30"/>
  <c r="CN28" i="30" s="1"/>
  <c r="BD29" i="30"/>
  <c r="AD29" i="30"/>
  <c r="CM28" i="30"/>
  <c r="CF29" i="30" s="1"/>
  <c r="CL28" i="30"/>
  <c r="AE29" i="30"/>
  <c r="AH28" i="30"/>
  <c r="AI28" i="30" s="1"/>
  <c r="BW30" i="30"/>
  <c r="BP29" i="30"/>
  <c r="BT29" i="30"/>
  <c r="CJ30" i="30" l="1"/>
  <c r="CC29" i="30"/>
  <c r="CG29" i="30"/>
  <c r="AK28" i="30"/>
  <c r="AN28" i="30" s="1"/>
  <c r="BR30" i="30"/>
  <c r="BU29" i="30"/>
  <c r="AR30" i="30"/>
  <c r="AU29" i="30"/>
  <c r="AV29" i="30" s="1"/>
  <c r="BK28" i="30"/>
  <c r="BN28" i="30" s="1"/>
  <c r="BM28" i="30"/>
  <c r="BF29" i="30" s="1"/>
  <c r="BL28" i="30"/>
  <c r="AQ30" i="30"/>
  <c r="AM28" i="30"/>
  <c r="AF29" i="30" s="1"/>
  <c r="AL28" i="30"/>
  <c r="BQ30" i="30"/>
  <c r="BV29" i="30"/>
  <c r="AJ30" i="30" l="1"/>
  <c r="AC29" i="30"/>
  <c r="AG29" i="30"/>
  <c r="BJ30" i="30"/>
  <c r="BG29" i="30"/>
  <c r="BC29" i="30"/>
  <c r="AX29" i="30"/>
  <c r="BA29" i="30" s="1"/>
  <c r="BZ29" i="30"/>
  <c r="BY29" i="30"/>
  <c r="CE30" i="30"/>
  <c r="CH29" i="30"/>
  <c r="AZ29" i="30"/>
  <c r="AS30" i="30" s="1"/>
  <c r="AY29" i="30"/>
  <c r="CD30" i="30"/>
  <c r="CI29" i="30"/>
  <c r="BS30" i="30"/>
  <c r="BX29" i="30"/>
  <c r="CA29" i="30" s="1"/>
  <c r="AW31" i="30" l="1"/>
  <c r="AT30" i="30"/>
  <c r="AP30" i="30"/>
  <c r="BD30" i="30"/>
  <c r="AE30" i="30"/>
  <c r="AH29" i="30"/>
  <c r="CK29" i="30"/>
  <c r="CN29" i="30" s="1"/>
  <c r="BE30" i="30"/>
  <c r="BH29" i="30"/>
  <c r="BI29" i="30" s="1"/>
  <c r="AD30" i="30"/>
  <c r="AI29" i="30"/>
  <c r="CM29" i="30"/>
  <c r="CF30" i="30" s="1"/>
  <c r="CL29" i="30"/>
  <c r="BW31" i="30"/>
  <c r="BT30" i="30"/>
  <c r="BP30" i="30"/>
  <c r="AK29" i="30" l="1"/>
  <c r="AN29" i="30" s="1"/>
  <c r="AQ31" i="30"/>
  <c r="BK29" i="30"/>
  <c r="BN29" i="30" s="1"/>
  <c r="AR31" i="30"/>
  <c r="AU30" i="30"/>
  <c r="BR31" i="30"/>
  <c r="BU30" i="30"/>
  <c r="BM29" i="30"/>
  <c r="BF30" i="30" s="1"/>
  <c r="BL29" i="30"/>
  <c r="AM29" i="30"/>
  <c r="AF30" i="30" s="1"/>
  <c r="AL29" i="30"/>
  <c r="BQ31" i="30"/>
  <c r="CJ31" i="30"/>
  <c r="CG30" i="30"/>
  <c r="CC30" i="30"/>
  <c r="AJ31" i="30" l="1"/>
  <c r="AG30" i="30"/>
  <c r="AC30" i="30"/>
  <c r="AZ30" i="30"/>
  <c r="AY30" i="30"/>
  <c r="AV30" i="30"/>
  <c r="BZ30" i="30"/>
  <c r="BY30" i="30"/>
  <c r="CE31" i="30"/>
  <c r="CH30" i="30"/>
  <c r="CI30" i="30" s="1"/>
  <c r="BJ31" i="30"/>
  <c r="BC30" i="30"/>
  <c r="BG30" i="30"/>
  <c r="CD31" i="30"/>
  <c r="BV30" i="30"/>
  <c r="BS31" i="30" l="1"/>
  <c r="BX30" i="30"/>
  <c r="CA30" i="30" s="1"/>
  <c r="BE31" i="30"/>
  <c r="BH30" i="30"/>
  <c r="CM30" i="30"/>
  <c r="CF31" i="30" s="1"/>
  <c r="CL30" i="30"/>
  <c r="AD31" i="30"/>
  <c r="CK30" i="30"/>
  <c r="CN30" i="30" s="1"/>
  <c r="BD31" i="30"/>
  <c r="BI30" i="30"/>
  <c r="AS31" i="30"/>
  <c r="AX30" i="30"/>
  <c r="BA30" i="30" s="1"/>
  <c r="AE31" i="30"/>
  <c r="AH30" i="30"/>
  <c r="AW32" i="30" l="1"/>
  <c r="AP31" i="30"/>
  <c r="AT31" i="30"/>
  <c r="BM30" i="30"/>
  <c r="BF31" i="30" s="1"/>
  <c r="BL30" i="30"/>
  <c r="BW32" i="30"/>
  <c r="BT31" i="30"/>
  <c r="BP31" i="30"/>
  <c r="AM30" i="30"/>
  <c r="AL30" i="30"/>
  <c r="BK30" i="30"/>
  <c r="BN30" i="30" s="1"/>
  <c r="CJ32" i="30"/>
  <c r="CG31" i="30"/>
  <c r="CC31" i="30"/>
  <c r="AI30" i="30"/>
  <c r="AR32" i="30" l="1"/>
  <c r="AU31" i="30"/>
  <c r="AV31" i="30" s="1"/>
  <c r="BJ32" i="30"/>
  <c r="BC31" i="30"/>
  <c r="BG31" i="30"/>
  <c r="AQ32" i="30"/>
  <c r="CE32" i="30"/>
  <c r="CH31" i="30"/>
  <c r="BQ32" i="30"/>
  <c r="AF31" i="30"/>
  <c r="AK30" i="30"/>
  <c r="AN30" i="30" s="1"/>
  <c r="CD32" i="30"/>
  <c r="CI31" i="30"/>
  <c r="BR32" i="30"/>
  <c r="BU31" i="30"/>
  <c r="BV31" i="30" s="1"/>
  <c r="BX31" i="30" l="1"/>
  <c r="CA31" i="30" s="1"/>
  <c r="CK31" i="30"/>
  <c r="CN31" i="30" s="1"/>
  <c r="AJ32" i="30"/>
  <c r="AC31" i="30"/>
  <c r="AG31" i="30"/>
  <c r="BE32" i="30"/>
  <c r="BH31" i="30"/>
  <c r="BI31" i="30" s="1"/>
  <c r="AZ31" i="30"/>
  <c r="AS32" i="30" s="1"/>
  <c r="AY31" i="30"/>
  <c r="BZ31" i="30"/>
  <c r="BS32" i="30" s="1"/>
  <c r="BY31" i="30"/>
  <c r="AX31" i="30"/>
  <c r="BA31" i="30" s="1"/>
  <c r="BD32" i="30"/>
  <c r="CM31" i="30"/>
  <c r="CF32" i="30" s="1"/>
  <c r="CL31" i="30"/>
  <c r="BW33" i="30" l="1"/>
  <c r="BP32" i="30"/>
  <c r="BT32" i="30"/>
  <c r="CJ33" i="30"/>
  <c r="CC32" i="30"/>
  <c r="CG32" i="30"/>
  <c r="AH31" i="30"/>
  <c r="BK31" i="30"/>
  <c r="BN31" i="30" s="1"/>
  <c r="AW33" i="30"/>
  <c r="AT32" i="30"/>
  <c r="AP32" i="30"/>
  <c r="BM31" i="30"/>
  <c r="BF32" i="30" s="1"/>
  <c r="BL31" i="30"/>
  <c r="AD32" i="30"/>
  <c r="AI31" i="30"/>
  <c r="BJ33" i="30" l="1"/>
  <c r="BC32" i="30"/>
  <c r="BG32" i="30"/>
  <c r="AK31" i="30"/>
  <c r="AN31" i="30" s="1"/>
  <c r="AQ33" i="30"/>
  <c r="CE33" i="30"/>
  <c r="CH32" i="30"/>
  <c r="BR33" i="30"/>
  <c r="BU32" i="30"/>
  <c r="AR33" i="30"/>
  <c r="AU32" i="30"/>
  <c r="AV32" i="30" s="1"/>
  <c r="AM31" i="30"/>
  <c r="AL31" i="30"/>
  <c r="CD33" i="30"/>
  <c r="CI32" i="30"/>
  <c r="BQ33" i="30"/>
  <c r="BV32" i="30"/>
  <c r="AX32" i="30" l="1"/>
  <c r="BA32" i="30" s="1"/>
  <c r="BE33" i="30"/>
  <c r="BH32" i="30"/>
  <c r="CM32" i="30"/>
  <c r="CL32" i="30"/>
  <c r="BD33" i="30"/>
  <c r="BI32" i="30"/>
  <c r="CF33" i="30"/>
  <c r="CK32" i="30"/>
  <c r="CN32" i="30" s="1"/>
  <c r="BZ32" i="30"/>
  <c r="BS33" i="30" s="1"/>
  <c r="BY32" i="30"/>
  <c r="BX32" i="30"/>
  <c r="CA32" i="30" s="1"/>
  <c r="AZ32" i="30"/>
  <c r="AS33" i="30" s="1"/>
  <c r="AY32" i="30"/>
  <c r="AW34" i="30" l="1"/>
  <c r="AP33" i="30"/>
  <c r="AT33" i="30"/>
  <c r="CJ34" i="30"/>
  <c r="CG33" i="30"/>
  <c r="CC33" i="30"/>
  <c r="BM32" i="30"/>
  <c r="BL32" i="30"/>
  <c r="BW34" i="30"/>
  <c r="BT33" i="30"/>
  <c r="BP33" i="30"/>
  <c r="BF33" i="30"/>
  <c r="BK32" i="30"/>
  <c r="BN32" i="30" s="1"/>
  <c r="BR34" i="30" l="1"/>
  <c r="BU33" i="30"/>
  <c r="BV33" i="30" s="1"/>
  <c r="CD34" i="30"/>
  <c r="AR34" i="30"/>
  <c r="AU33" i="30"/>
  <c r="AV33" i="30" s="1"/>
  <c r="BJ34" i="30"/>
  <c r="BG33" i="30"/>
  <c r="BC33" i="30"/>
  <c r="CE34" i="30"/>
  <c r="CH33" i="30"/>
  <c r="CI33" i="30" s="1"/>
  <c r="AQ34" i="30"/>
  <c r="BQ34" i="30"/>
  <c r="BX33" i="30" l="1"/>
  <c r="CA33" i="30" s="1"/>
  <c r="AX33" i="30"/>
  <c r="BA33" i="30" s="1"/>
  <c r="CK33" i="30"/>
  <c r="CN33" i="30" s="1"/>
  <c r="BD34" i="30"/>
  <c r="AZ33" i="30"/>
  <c r="AS34" i="30" s="1"/>
  <c r="AY33" i="30"/>
  <c r="CM33" i="30"/>
  <c r="CF34" i="30" s="1"/>
  <c r="CL33" i="30"/>
  <c r="BE34" i="30"/>
  <c r="BH33" i="30"/>
  <c r="BZ33" i="30"/>
  <c r="BS34" i="30" s="1"/>
  <c r="BY33" i="30"/>
  <c r="AW35" i="30" l="1"/>
  <c r="AT34" i="30"/>
  <c r="AP34" i="30"/>
  <c r="BW35" i="30"/>
  <c r="BP34" i="30"/>
  <c r="BT34" i="30"/>
  <c r="CJ35" i="30"/>
  <c r="CC34" i="30"/>
  <c r="CG34" i="30"/>
  <c r="BM33" i="30"/>
  <c r="BL33" i="30"/>
  <c r="BI33" i="30"/>
  <c r="CE35" i="30" l="1"/>
  <c r="CH34" i="30"/>
  <c r="BR35" i="30"/>
  <c r="BU34" i="30"/>
  <c r="BV34" i="30" s="1"/>
  <c r="AQ35" i="30"/>
  <c r="CD35" i="30"/>
  <c r="CI34" i="30"/>
  <c r="BQ35" i="30"/>
  <c r="AR35" i="30"/>
  <c r="AU34" i="30"/>
  <c r="BF34" i="30"/>
  <c r="BK33" i="30"/>
  <c r="BN33" i="30" s="1"/>
  <c r="BX34" i="30" l="1"/>
  <c r="CA34" i="30" s="1"/>
  <c r="CK34" i="30"/>
  <c r="CN34" i="30" s="1"/>
  <c r="CM34" i="30"/>
  <c r="CF35" i="30" s="1"/>
  <c r="CL34" i="30"/>
  <c r="AZ34" i="30"/>
  <c r="AY34" i="30"/>
  <c r="BZ34" i="30"/>
  <c r="BS35" i="30" s="1"/>
  <c r="BY34" i="30"/>
  <c r="BJ35" i="30"/>
  <c r="BC34" i="30"/>
  <c r="BG34" i="30"/>
  <c r="AV34" i="30"/>
  <c r="BW36" i="30" l="1"/>
  <c r="BT35" i="30"/>
  <c r="BP35" i="30"/>
  <c r="CJ36" i="30"/>
  <c r="CG35" i="30"/>
  <c r="CC35" i="30"/>
  <c r="BE35" i="30"/>
  <c r="BH34" i="30"/>
  <c r="AS35" i="30"/>
  <c r="AX34" i="30"/>
  <c r="BA34" i="30" s="1"/>
  <c r="BD35" i="30"/>
  <c r="AW36" i="30" l="1"/>
  <c r="AT35" i="30"/>
  <c r="AP35" i="30"/>
  <c r="CD36" i="30"/>
  <c r="BQ36" i="30"/>
  <c r="CE36" i="30"/>
  <c r="CH35" i="30"/>
  <c r="CI35" i="30" s="1"/>
  <c r="BR36" i="30"/>
  <c r="BU35" i="30"/>
  <c r="BV35" i="30" s="1"/>
  <c r="BM34" i="30"/>
  <c r="BL34" i="30"/>
  <c r="BI34" i="30"/>
  <c r="CM35" i="30" l="1"/>
  <c r="CL35" i="30"/>
  <c r="BZ35" i="30"/>
  <c r="BS36" i="30" s="1"/>
  <c r="BY35" i="30"/>
  <c r="AQ36" i="30"/>
  <c r="BF35" i="30"/>
  <c r="BK34" i="30"/>
  <c r="BN34" i="30" s="1"/>
  <c r="CK35" i="30"/>
  <c r="CN35" i="30" s="1"/>
  <c r="CF36" i="30"/>
  <c r="AU35" i="30"/>
  <c r="BX35" i="30"/>
  <c r="CA35" i="30" s="1"/>
  <c r="BW37" i="30" l="1"/>
  <c r="BT36" i="30"/>
  <c r="BP36" i="30"/>
  <c r="AZ35" i="30"/>
  <c r="AY35" i="30"/>
  <c r="AV35" i="30"/>
  <c r="BJ36" i="30"/>
  <c r="BG35" i="30"/>
  <c r="BC35" i="30"/>
  <c r="CJ37" i="30"/>
  <c r="CC36" i="30"/>
  <c r="CG36" i="30"/>
  <c r="BQ37" i="30" l="1"/>
  <c r="BD36" i="30"/>
  <c r="AX35" i="30"/>
  <c r="BA35" i="30" s="1"/>
  <c r="BR37" i="30"/>
  <c r="BU36" i="30"/>
  <c r="BV36" i="30" s="1"/>
  <c r="CE37" i="30"/>
  <c r="CH36" i="30"/>
  <c r="CI36" i="30" s="1"/>
  <c r="BE36" i="30"/>
  <c r="BH35" i="30"/>
  <c r="BI35" i="30" s="1"/>
  <c r="CD37" i="30"/>
  <c r="BK35" i="30" l="1"/>
  <c r="BN35" i="30" s="1"/>
  <c r="BX36" i="30"/>
  <c r="CA36" i="30" s="1"/>
  <c r="CK36" i="30"/>
  <c r="CN36" i="30" s="1"/>
  <c r="CM36" i="30"/>
  <c r="CF37" i="30" s="1"/>
  <c r="CL36" i="30"/>
  <c r="BM35" i="30"/>
  <c r="BF36" i="30" s="1"/>
  <c r="BL35" i="30"/>
  <c r="BZ36" i="30"/>
  <c r="BS37" i="30" s="1"/>
  <c r="BY36" i="30"/>
  <c r="BW38" i="30" l="1"/>
  <c r="BP37" i="30"/>
  <c r="BT37" i="30"/>
  <c r="BJ37" i="30"/>
  <c r="BC36" i="30"/>
  <c r="BG36" i="30"/>
  <c r="CJ38" i="30"/>
  <c r="CG37" i="30"/>
  <c r="CC37" i="30"/>
  <c r="CD38" i="30" l="1"/>
  <c r="BE37" i="30"/>
  <c r="BH36" i="30"/>
  <c r="BI36" i="30" s="1"/>
  <c r="BR38" i="30"/>
  <c r="BU37" i="30"/>
  <c r="BV37" i="30" s="1"/>
  <c r="BD37" i="30"/>
  <c r="BQ38" i="30"/>
  <c r="CE38" i="30"/>
  <c r="CH37" i="30"/>
  <c r="CI37" i="30" s="1"/>
  <c r="CK37" i="30" l="1"/>
  <c r="CN37" i="30" s="1"/>
  <c r="BK36" i="30"/>
  <c r="BN36" i="30" s="1"/>
  <c r="BM36" i="30"/>
  <c r="BF37" i="30" s="1"/>
  <c r="BL36" i="30"/>
  <c r="BX37" i="30"/>
  <c r="CA37" i="30" s="1"/>
  <c r="CM37" i="30"/>
  <c r="CF38" i="30" s="1"/>
  <c r="CL37" i="30"/>
  <c r="BZ37" i="30"/>
  <c r="BS38" i="30" s="1"/>
  <c r="BY37" i="30"/>
  <c r="CJ39" i="30" l="1"/>
  <c r="CC38" i="30"/>
  <c r="CG38" i="30"/>
  <c r="BJ38" i="30"/>
  <c r="BG37" i="30"/>
  <c r="BC37" i="30"/>
  <c r="BW39" i="30"/>
  <c r="BT38" i="30"/>
  <c r="BP38" i="30"/>
  <c r="BQ39" i="30" l="1"/>
  <c r="BD38" i="30"/>
  <c r="CE39" i="30"/>
  <c r="CH38" i="30"/>
  <c r="BR39" i="30"/>
  <c r="BU38" i="30"/>
  <c r="BE38" i="30"/>
  <c r="BH37" i="30"/>
  <c r="BI37" i="30" s="1"/>
  <c r="CD39" i="30"/>
  <c r="CI38" i="30"/>
  <c r="BK37" i="30" l="1"/>
  <c r="BN37" i="30" s="1"/>
  <c r="BZ38" i="30"/>
  <c r="BY38" i="30"/>
  <c r="BM37" i="30"/>
  <c r="BF38" i="30" s="1"/>
  <c r="BL37" i="30"/>
  <c r="CM38" i="30"/>
  <c r="CF39" i="30" s="1"/>
  <c r="CL38" i="30"/>
  <c r="CK38" i="30"/>
  <c r="CN38" i="30" s="1"/>
  <c r="BV38" i="30"/>
  <c r="BJ39" i="30" l="1"/>
  <c r="BG38" i="30"/>
  <c r="BC38" i="30"/>
  <c r="BX38" i="30"/>
  <c r="CA38" i="30" s="1"/>
  <c r="BS39" i="30"/>
  <c r="CJ40" i="30"/>
  <c r="CG39" i="30"/>
  <c r="CC39" i="30"/>
  <c r="CD40" i="30" l="1"/>
  <c r="CE40" i="30"/>
  <c r="CH39" i="30"/>
  <c r="CI39" i="30" s="1"/>
  <c r="BD39" i="30"/>
  <c r="BE39" i="30"/>
  <c r="BH38" i="30"/>
  <c r="BW40" i="30"/>
  <c r="BT39" i="30"/>
  <c r="BP39" i="30"/>
  <c r="CK39" i="30" l="1"/>
  <c r="CN39" i="30" s="1"/>
  <c r="BM38" i="30"/>
  <c r="BL38" i="30"/>
  <c r="BQ40" i="30"/>
  <c r="BR40" i="30"/>
  <c r="BU39" i="30"/>
  <c r="CM39" i="30"/>
  <c r="CF40" i="30" s="1"/>
  <c r="CL39" i="30"/>
  <c r="BI38" i="30"/>
  <c r="CJ41" i="30" l="1"/>
  <c r="CG40" i="30"/>
  <c r="CC40" i="30"/>
  <c r="BZ39" i="30"/>
  <c r="BY39" i="30"/>
  <c r="BV39" i="30"/>
  <c r="BK38" i="30"/>
  <c r="BN38" i="30" s="1"/>
  <c r="BF39" i="30"/>
  <c r="CD41" i="30" l="1"/>
  <c r="CE41" i="30"/>
  <c r="CH40" i="30"/>
  <c r="CI40" i="30" s="1"/>
  <c r="BJ40" i="30"/>
  <c r="BG39" i="30"/>
  <c r="BC39" i="30"/>
  <c r="BX39" i="30"/>
  <c r="CA39" i="30" s="1"/>
  <c r="BS40" i="30"/>
  <c r="CK40" i="30" l="1"/>
  <c r="CN40" i="30" s="1"/>
  <c r="BE40" i="30"/>
  <c r="BH39" i="30"/>
  <c r="BW41" i="30"/>
  <c r="BT40" i="30"/>
  <c r="BP40" i="30"/>
  <c r="CM40" i="30"/>
  <c r="CF41" i="30" s="1"/>
  <c r="CL40" i="30"/>
  <c r="BD40" i="30"/>
  <c r="BI39" i="30"/>
  <c r="CJ42" i="30" l="1"/>
  <c r="CG41" i="30"/>
  <c r="CC41" i="30"/>
  <c r="BM39" i="30"/>
  <c r="BF40" i="30" s="1"/>
  <c r="BL39" i="30"/>
  <c r="BK39" i="30"/>
  <c r="BN39" i="30" s="1"/>
  <c r="BQ41" i="30"/>
  <c r="BR41" i="30"/>
  <c r="BU40" i="30"/>
  <c r="BV40" i="30" s="1"/>
  <c r="BZ40" i="30" l="1"/>
  <c r="BS41" i="30" s="1"/>
  <c r="BY40" i="30"/>
  <c r="CD42" i="30"/>
  <c r="CE42" i="30"/>
  <c r="CH41" i="30"/>
  <c r="CI41" i="30" s="1"/>
  <c r="BJ41" i="30"/>
  <c r="BG40" i="30"/>
  <c r="BC40" i="30"/>
  <c r="BX40" i="30"/>
  <c r="CA40" i="30" s="1"/>
  <c r="BD41" i="30" l="1"/>
  <c r="BW42" i="30"/>
  <c r="BP41" i="30"/>
  <c r="BT41" i="30"/>
  <c r="BH40" i="30"/>
  <c r="BI40" i="30" s="1"/>
  <c r="CM41" i="30"/>
  <c r="CF42" i="30" s="1"/>
  <c r="CL41" i="30"/>
  <c r="CK41" i="30"/>
  <c r="CN41" i="30" s="1"/>
  <c r="BK40" i="30" l="1"/>
  <c r="BN40" i="30" s="1"/>
  <c r="CJ43" i="30"/>
  <c r="CC42" i="30"/>
  <c r="CG42" i="30"/>
  <c r="BR42" i="30"/>
  <c r="BU41" i="30"/>
  <c r="BM40" i="30"/>
  <c r="BL40" i="30"/>
  <c r="BQ42" i="30"/>
  <c r="BV41" i="30"/>
  <c r="BZ41" i="30" l="1"/>
  <c r="BS42" i="30" s="1"/>
  <c r="BY41" i="30"/>
  <c r="CD43" i="30"/>
  <c r="BX41" i="30"/>
  <c r="CA41" i="30" s="1"/>
  <c r="CE43" i="30"/>
  <c r="CH42" i="30"/>
  <c r="CI42" i="30" s="1"/>
  <c r="BW43" i="30" l="1"/>
  <c r="BT42" i="30"/>
  <c r="BP42" i="30"/>
  <c r="CM42" i="30"/>
  <c r="CF43" i="30" s="1"/>
  <c r="CL42" i="30"/>
  <c r="CK42" i="30"/>
  <c r="CN42" i="30" s="1"/>
  <c r="CJ44" i="30" l="1"/>
  <c r="CG43" i="30"/>
  <c r="CC43" i="30"/>
  <c r="BQ43" i="30"/>
  <c r="BR43" i="30"/>
  <c r="BU42" i="30"/>
  <c r="BV42" i="30" s="1"/>
  <c r="BZ42" i="30" l="1"/>
  <c r="BS43" i="30" s="1"/>
  <c r="BY42" i="30"/>
  <c r="CD44" i="30"/>
  <c r="CE44" i="30"/>
  <c r="CH43" i="30"/>
  <c r="BX42" i="30"/>
  <c r="CA42" i="30" s="1"/>
  <c r="CM43" i="30" l="1"/>
  <c r="CL43" i="30"/>
  <c r="BW44" i="30"/>
  <c r="BP43" i="30"/>
  <c r="BT43" i="30"/>
  <c r="CI43" i="30"/>
  <c r="BR44" i="30" l="1"/>
  <c r="BU43" i="30"/>
  <c r="BQ44" i="30"/>
  <c r="CF44" i="30"/>
  <c r="CK43" i="30"/>
  <c r="CN43" i="30" s="1"/>
  <c r="BZ43" i="30" l="1"/>
  <c r="BY43" i="30"/>
  <c r="BV43" i="30"/>
  <c r="CJ45" i="30"/>
  <c r="CG44" i="30"/>
  <c r="CC44" i="30"/>
  <c r="CD45" i="30" l="1"/>
  <c r="CE45" i="30"/>
  <c r="CH44" i="30"/>
  <c r="CI44" i="30" s="1"/>
  <c r="BS44" i="30"/>
  <c r="BX43" i="30"/>
  <c r="CA43" i="30" s="1"/>
  <c r="CK44" i="30" l="1"/>
  <c r="CN44" i="30" s="1"/>
  <c r="BW45" i="30"/>
  <c r="BP44" i="30"/>
  <c r="BT44" i="30"/>
  <c r="CM44" i="30"/>
  <c r="CF45" i="30" s="1"/>
  <c r="CL44" i="30"/>
  <c r="CJ46" i="30" l="1"/>
  <c r="CC45" i="30"/>
  <c r="CG45" i="30"/>
  <c r="BQ45" i="30"/>
  <c r="BU44" i="30"/>
  <c r="CE46" i="30" l="1"/>
  <c r="CH45" i="30"/>
  <c r="CI45" i="30" s="1"/>
  <c r="BZ44" i="30"/>
  <c r="BY44" i="30"/>
  <c r="BV44" i="30"/>
  <c r="CD46" i="30"/>
  <c r="CK45" i="30" l="1"/>
  <c r="CN45" i="30" s="1"/>
  <c r="CM45" i="30"/>
  <c r="CF46" i="30" s="1"/>
  <c r="CL45" i="30"/>
  <c r="BX44" i="30"/>
  <c r="CA44" i="30" s="1"/>
  <c r="CJ47" i="30" l="1"/>
  <c r="CG46" i="30"/>
  <c r="CC46" i="30"/>
  <c r="CD47" i="30" l="1"/>
  <c r="CE47" i="30"/>
  <c r="CH46" i="30"/>
  <c r="CI46" i="30" s="1"/>
  <c r="CK46" i="30" l="1"/>
  <c r="CN46" i="30" s="1"/>
  <c r="CM46" i="30"/>
  <c r="CF47" i="30" s="1"/>
  <c r="CL46" i="30"/>
  <c r="CJ48" i="30" l="1"/>
  <c r="CC47" i="30"/>
  <c r="CG47" i="30"/>
  <c r="CE48" i="30" l="1"/>
  <c r="CH47" i="30"/>
  <c r="CD48" i="30"/>
  <c r="CM47" i="30" l="1"/>
  <c r="CL47" i="30"/>
  <c r="CI47" i="30"/>
  <c r="CF48" i="30" l="1"/>
  <c r="CK47" i="30"/>
  <c r="CN47" i="30" s="1"/>
  <c r="CJ49" i="30" l="1"/>
  <c r="CG48" i="30"/>
  <c r="CC48" i="30"/>
  <c r="CH48" i="30" l="1"/>
  <c r="CI48" i="30" s="1"/>
  <c r="CD49" i="30"/>
  <c r="CM48" i="30" l="1"/>
  <c r="CL48" i="30"/>
  <c r="CK48" i="30"/>
  <c r="CN48" i="30" s="1"/>
  <c r="B6" i="30" l="1"/>
  <c r="D15" i="30" l="1"/>
  <c r="S23" i="30"/>
  <c r="W24" i="30" s="1"/>
  <c r="AE32" i="30" l="1"/>
  <c r="AF32" i="30" s="1"/>
  <c r="AR36" i="30"/>
  <c r="AS36" i="30" s="1"/>
  <c r="BE41" i="30"/>
  <c r="BF41" i="30" s="1"/>
  <c r="BR45" i="30"/>
  <c r="BS45" i="30" s="1"/>
  <c r="CE49" i="30"/>
  <c r="CF49" i="30" s="1"/>
  <c r="B315" i="30"/>
  <c r="B314" i="30"/>
  <c r="B313" i="30"/>
  <c r="B312" i="30"/>
  <c r="B311" i="30"/>
  <c r="B310" i="30"/>
  <c r="B309" i="30"/>
  <c r="B308" i="30"/>
  <c r="B307" i="30"/>
  <c r="B306" i="30"/>
  <c r="B305" i="30"/>
  <c r="B304" i="30"/>
  <c r="B303" i="30"/>
  <c r="B302" i="30"/>
  <c r="B301" i="30"/>
  <c r="B300" i="30"/>
  <c r="B299" i="30"/>
  <c r="B298" i="30"/>
  <c r="B297" i="30"/>
  <c r="B296" i="30"/>
  <c r="B295" i="30"/>
  <c r="B294" i="30"/>
  <c r="B293" i="30"/>
  <c r="B292" i="30"/>
  <c r="B291" i="30"/>
  <c r="B290" i="30"/>
  <c r="B289" i="30"/>
  <c r="B288" i="30"/>
  <c r="B287" i="30"/>
  <c r="B286" i="30"/>
  <c r="B285" i="30"/>
  <c r="B284" i="30"/>
  <c r="B283" i="30"/>
  <c r="B282" i="30"/>
  <c r="B281" i="30"/>
  <c r="B280" i="30"/>
  <c r="B279" i="30"/>
  <c r="B278" i="30"/>
  <c r="B277" i="30"/>
  <c r="B276" i="30"/>
  <c r="B275" i="30"/>
  <c r="B274" i="30"/>
  <c r="B273" i="30"/>
  <c r="B272" i="30"/>
  <c r="B271" i="30"/>
  <c r="B270" i="30"/>
  <c r="B269" i="30"/>
  <c r="B268" i="30"/>
  <c r="B267" i="30"/>
  <c r="B266" i="30"/>
  <c r="B265" i="30"/>
  <c r="B264" i="30"/>
  <c r="B263" i="30"/>
  <c r="B262" i="30"/>
  <c r="B261" i="30"/>
  <c r="B260" i="30"/>
  <c r="B259" i="30"/>
  <c r="B258" i="30"/>
  <c r="B257" i="30"/>
  <c r="B256" i="30"/>
  <c r="B255" i="30"/>
  <c r="B254" i="30"/>
  <c r="B253" i="30"/>
  <c r="B252" i="30"/>
  <c r="B251" i="30"/>
  <c r="B250" i="30"/>
  <c r="B249" i="30"/>
  <c r="B248" i="30"/>
  <c r="B247" i="30"/>
  <c r="B246" i="30"/>
  <c r="B245" i="30"/>
  <c r="B244" i="30"/>
  <c r="B243" i="30"/>
  <c r="B242" i="30"/>
  <c r="B241" i="30"/>
  <c r="B240" i="30"/>
  <c r="B239" i="30"/>
  <c r="B238" i="30"/>
  <c r="B237" i="30"/>
  <c r="B236" i="30"/>
  <c r="B235" i="30"/>
  <c r="B234" i="30"/>
  <c r="B233" i="30"/>
  <c r="B232" i="30"/>
  <c r="B231" i="30"/>
  <c r="B230" i="30"/>
  <c r="B229" i="30"/>
  <c r="B228" i="30"/>
  <c r="B227" i="30"/>
  <c r="B226" i="30"/>
  <c r="B225" i="30"/>
  <c r="B224" i="30"/>
  <c r="B223" i="30"/>
  <c r="B222" i="30"/>
  <c r="B221" i="30"/>
  <c r="B220" i="30"/>
  <c r="B219" i="30"/>
  <c r="B218" i="30"/>
  <c r="B217" i="30"/>
  <c r="B216" i="30"/>
  <c r="B215" i="30"/>
  <c r="B214" i="30"/>
  <c r="B213" i="30"/>
  <c r="B212" i="30"/>
  <c r="B211" i="30"/>
  <c r="B210" i="30"/>
  <c r="B209" i="30"/>
  <c r="B208" i="30"/>
  <c r="B207" i="30"/>
  <c r="B206" i="30"/>
  <c r="B205" i="30"/>
  <c r="B204" i="30"/>
  <c r="B203" i="30"/>
  <c r="B202" i="30"/>
  <c r="B201" i="30"/>
  <c r="B200" i="30"/>
  <c r="B199" i="30"/>
  <c r="B198" i="30"/>
  <c r="B197" i="30"/>
  <c r="B196" i="30"/>
  <c r="B195" i="30"/>
  <c r="B194" i="30"/>
  <c r="B193" i="30"/>
  <c r="B192" i="30"/>
  <c r="B191" i="30"/>
  <c r="B190" i="30"/>
  <c r="B189" i="30"/>
  <c r="B188" i="30"/>
  <c r="B187" i="30"/>
  <c r="B186" i="30"/>
  <c r="B185" i="30"/>
  <c r="B184" i="30"/>
  <c r="B183" i="30"/>
  <c r="B182" i="30"/>
  <c r="B181" i="30"/>
  <c r="B180" i="30"/>
  <c r="B179" i="30"/>
  <c r="B178" i="30"/>
  <c r="B177" i="30"/>
  <c r="B176" i="30"/>
  <c r="B175" i="30"/>
  <c r="B174" i="30"/>
  <c r="B173" i="30"/>
  <c r="B172" i="30"/>
  <c r="B171" i="30"/>
  <c r="B170" i="30"/>
  <c r="B169" i="30"/>
  <c r="B168" i="30"/>
  <c r="B167" i="30"/>
  <c r="B166" i="30"/>
  <c r="B165" i="30"/>
  <c r="B164" i="30"/>
  <c r="B163" i="30"/>
  <c r="B162" i="30"/>
  <c r="B161" i="30"/>
  <c r="B160" i="30"/>
  <c r="B159" i="30"/>
  <c r="B158" i="30"/>
  <c r="B157" i="30"/>
  <c r="B156" i="30"/>
  <c r="B155" i="30"/>
  <c r="B154" i="30"/>
  <c r="B153" i="30"/>
  <c r="B152" i="30"/>
  <c r="B151" i="30"/>
  <c r="B150" i="30"/>
  <c r="B149" i="30"/>
  <c r="B148" i="30"/>
  <c r="B147" i="30"/>
  <c r="B146" i="30"/>
  <c r="B145" i="30"/>
  <c r="B144" i="30"/>
  <c r="B143" i="30"/>
  <c r="B142" i="30"/>
  <c r="B141" i="30"/>
  <c r="B140" i="30"/>
  <c r="B139" i="30"/>
  <c r="B138" i="30"/>
  <c r="B137" i="30"/>
  <c r="B136" i="30"/>
  <c r="B135" i="30"/>
  <c r="B134" i="30"/>
  <c r="B133" i="30"/>
  <c r="B132" i="30"/>
  <c r="B131" i="30"/>
  <c r="B130" i="30"/>
  <c r="B129" i="30"/>
  <c r="B128" i="30"/>
  <c r="B127" i="30"/>
  <c r="B126" i="30"/>
  <c r="B125" i="30"/>
  <c r="B124" i="30"/>
  <c r="B123" i="30"/>
  <c r="B122" i="30"/>
  <c r="B121" i="30"/>
  <c r="B120" i="30"/>
  <c r="B119" i="30"/>
  <c r="B118" i="30"/>
  <c r="B117" i="30"/>
  <c r="B116" i="30"/>
  <c r="B115" i="30"/>
  <c r="B114" i="30"/>
  <c r="B113" i="30"/>
  <c r="B112" i="30"/>
  <c r="B111" i="30"/>
  <c r="B110" i="30"/>
  <c r="B109" i="30"/>
  <c r="B108" i="30"/>
  <c r="B107" i="30"/>
  <c r="B106" i="30"/>
  <c r="B105" i="30"/>
  <c r="B104" i="30"/>
  <c r="B103" i="30"/>
  <c r="B102" i="30"/>
  <c r="B101" i="30"/>
  <c r="B100" i="30"/>
  <c r="B99" i="30"/>
  <c r="B98" i="30"/>
  <c r="B97" i="30"/>
  <c r="B96" i="30"/>
  <c r="B95" i="30"/>
  <c r="B94" i="30"/>
  <c r="B93" i="30"/>
  <c r="B92" i="30"/>
  <c r="B91" i="30"/>
  <c r="B90" i="30"/>
  <c r="B89" i="30"/>
  <c r="B88" i="30"/>
  <c r="B87" i="30"/>
  <c r="B86" i="30"/>
  <c r="B85" i="30"/>
  <c r="B84" i="30"/>
  <c r="B83" i="30"/>
  <c r="B82" i="30"/>
  <c r="B81" i="30"/>
  <c r="B80" i="30"/>
  <c r="B79" i="30"/>
  <c r="B78" i="30"/>
  <c r="B77" i="30"/>
  <c r="B76" i="30"/>
  <c r="B75" i="30"/>
  <c r="B74" i="30"/>
  <c r="B73" i="30"/>
  <c r="B72" i="30"/>
  <c r="B71" i="30"/>
  <c r="B70" i="30"/>
  <c r="B69" i="30"/>
  <c r="B68" i="30"/>
  <c r="B67" i="30"/>
  <c r="B66" i="30"/>
  <c r="B65" i="30"/>
  <c r="B64" i="30"/>
  <c r="B63" i="30"/>
  <c r="B62" i="30"/>
  <c r="B61" i="30"/>
  <c r="B60" i="30"/>
  <c r="B59" i="30"/>
  <c r="B58" i="30"/>
  <c r="B57" i="30"/>
  <c r="B56" i="30"/>
  <c r="B55" i="30"/>
  <c r="B54" i="30"/>
  <c r="B53" i="30"/>
  <c r="B52" i="30"/>
  <c r="B51" i="30"/>
  <c r="B50" i="30"/>
  <c r="B49" i="30"/>
  <c r="B48" i="30"/>
  <c r="B47" i="30"/>
  <c r="B46" i="30"/>
  <c r="B45" i="30"/>
  <c r="B44" i="30"/>
  <c r="B43" i="30"/>
  <c r="B42" i="30"/>
  <c r="B41" i="30"/>
  <c r="B40" i="30"/>
  <c r="B39" i="30"/>
  <c r="B38" i="30"/>
  <c r="B37" i="30"/>
  <c r="B36" i="30"/>
  <c r="B35" i="30"/>
  <c r="B34" i="30"/>
  <c r="B33" i="30"/>
  <c r="B32" i="30"/>
  <c r="B31" i="30"/>
  <c r="B30" i="30"/>
  <c r="B29" i="30"/>
  <c r="B28" i="30"/>
  <c r="B27" i="30"/>
  <c r="B26" i="30"/>
  <c r="B25" i="30"/>
  <c r="B24" i="30"/>
  <c r="B23" i="30"/>
  <c r="B22" i="30"/>
  <c r="B21" i="30"/>
  <c r="B20" i="30"/>
  <c r="B19" i="30"/>
  <c r="B18" i="30"/>
  <c r="B17" i="30"/>
  <c r="B16" i="30"/>
  <c r="B15" i="30"/>
  <c r="D3" i="30"/>
  <c r="C3" i="30"/>
  <c r="B3" i="30"/>
  <c r="A3" i="30"/>
  <c r="BT45" i="30" l="1"/>
  <c r="BW46" i="30"/>
  <c r="BP45" i="30"/>
  <c r="BJ42" i="30"/>
  <c r="BC41" i="30"/>
  <c r="BG41" i="30"/>
  <c r="AW37" i="30"/>
  <c r="AT36" i="30"/>
  <c r="AP36" i="30"/>
  <c r="CJ50" i="30"/>
  <c r="CC49" i="30"/>
  <c r="CG49" i="30"/>
  <c r="AJ33" i="30"/>
  <c r="AG32" i="30"/>
  <c r="AC32" i="30"/>
  <c r="BS19" i="30"/>
  <c r="BD20" i="30"/>
  <c r="AF19" i="30"/>
  <c r="CF19" i="30"/>
  <c r="BQ20" i="30"/>
  <c r="AD20" i="30"/>
  <c r="CD20" i="30"/>
  <c r="AQ20" i="30"/>
  <c r="AS19" i="30"/>
  <c r="BF19" i="30"/>
  <c r="C17" i="30"/>
  <c r="E17" i="30" s="1"/>
  <c r="F17" i="30" s="1"/>
  <c r="C21" i="30"/>
  <c r="E21" i="30" s="1"/>
  <c r="F21" i="30" s="1"/>
  <c r="C25" i="30"/>
  <c r="E25" i="30" s="1"/>
  <c r="F25" i="30" s="1"/>
  <c r="C29" i="30"/>
  <c r="E29" i="30" s="1"/>
  <c r="F29" i="30" s="1"/>
  <c r="C33" i="30"/>
  <c r="E33" i="30" s="1"/>
  <c r="F33" i="30" s="1"/>
  <c r="C37" i="30"/>
  <c r="E37" i="30" s="1"/>
  <c r="F37" i="30" s="1"/>
  <c r="C41" i="30"/>
  <c r="E41" i="30" s="1"/>
  <c r="F41" i="30" s="1"/>
  <c r="C45" i="30"/>
  <c r="E45" i="30" s="1"/>
  <c r="F45" i="30" s="1"/>
  <c r="C49" i="30"/>
  <c r="E49" i="30" s="1"/>
  <c r="F49" i="30" s="1"/>
  <c r="C53" i="30"/>
  <c r="E53" i="30" s="1"/>
  <c r="F53" i="30" s="1"/>
  <c r="C15" i="30"/>
  <c r="C19" i="30"/>
  <c r="C23" i="30"/>
  <c r="C27" i="30"/>
  <c r="C31" i="30"/>
  <c r="C35" i="30"/>
  <c r="C39" i="30"/>
  <c r="C43" i="30"/>
  <c r="C47" i="30"/>
  <c r="C51" i="30"/>
  <c r="C55" i="30"/>
  <c r="C16" i="30"/>
  <c r="E16" i="30" s="1"/>
  <c r="F16" i="30" s="1"/>
  <c r="C24" i="30"/>
  <c r="E24" i="30" s="1"/>
  <c r="F24" i="30" s="1"/>
  <c r="C32" i="30"/>
  <c r="E32" i="30" s="1"/>
  <c r="F32" i="30" s="1"/>
  <c r="C40" i="30"/>
  <c r="E40" i="30" s="1"/>
  <c r="F40" i="30" s="1"/>
  <c r="C48" i="30"/>
  <c r="E48" i="30" s="1"/>
  <c r="F48" i="30" s="1"/>
  <c r="C18" i="30"/>
  <c r="C26" i="30"/>
  <c r="C34" i="30"/>
  <c r="C42" i="30"/>
  <c r="C50" i="30"/>
  <c r="C57" i="30"/>
  <c r="E57" i="30" s="1"/>
  <c r="F57" i="30" s="1"/>
  <c r="C61" i="30"/>
  <c r="E61" i="30" s="1"/>
  <c r="F61" i="30" s="1"/>
  <c r="C65" i="30"/>
  <c r="E65" i="30" s="1"/>
  <c r="F65" i="30" s="1"/>
  <c r="C69" i="30"/>
  <c r="E69" i="30" s="1"/>
  <c r="F69" i="30" s="1"/>
  <c r="C73" i="30"/>
  <c r="E73" i="30" s="1"/>
  <c r="F73" i="30" s="1"/>
  <c r="C77" i="30"/>
  <c r="C81" i="30"/>
  <c r="C85" i="30"/>
  <c r="C89" i="30"/>
  <c r="C93" i="30"/>
  <c r="C97" i="30"/>
  <c r="C101" i="30"/>
  <c r="C105" i="30"/>
  <c r="C109" i="30"/>
  <c r="C113" i="30"/>
  <c r="C117" i="30"/>
  <c r="C121" i="30"/>
  <c r="C125" i="30"/>
  <c r="C129" i="30"/>
  <c r="C133" i="30"/>
  <c r="C137" i="30"/>
  <c r="C141" i="30"/>
  <c r="C145" i="30"/>
  <c r="C149" i="30"/>
  <c r="C153" i="30"/>
  <c r="C157" i="30"/>
  <c r="C161" i="30"/>
  <c r="C165" i="30"/>
  <c r="C169" i="30"/>
  <c r="C173" i="30"/>
  <c r="C177" i="30"/>
  <c r="C181" i="30"/>
  <c r="C185" i="30"/>
  <c r="C189" i="30"/>
  <c r="C193" i="30"/>
  <c r="C197" i="30"/>
  <c r="C201" i="30"/>
  <c r="C205" i="30"/>
  <c r="C209" i="30"/>
  <c r="C213" i="30"/>
  <c r="C217" i="30"/>
  <c r="C221" i="30"/>
  <c r="C225" i="30"/>
  <c r="C229" i="30"/>
  <c r="C233" i="30"/>
  <c r="C237" i="30"/>
  <c r="C241" i="30"/>
  <c r="C245" i="30"/>
  <c r="C249" i="30"/>
  <c r="C253" i="30"/>
  <c r="C257" i="30"/>
  <c r="C261" i="30"/>
  <c r="C265" i="30"/>
  <c r="C269" i="30"/>
  <c r="C273" i="30"/>
  <c r="C277" i="30"/>
  <c r="C281" i="30"/>
  <c r="C285" i="30"/>
  <c r="C289" i="30"/>
  <c r="C293" i="30"/>
  <c r="C297" i="30"/>
  <c r="C301" i="30"/>
  <c r="C305" i="30"/>
  <c r="C309" i="30"/>
  <c r="C313" i="30"/>
  <c r="C20" i="30"/>
  <c r="E20" i="30" s="1"/>
  <c r="F20" i="30" s="1"/>
  <c r="C28" i="30"/>
  <c r="E28" i="30" s="1"/>
  <c r="F28" i="30" s="1"/>
  <c r="C36" i="30"/>
  <c r="E36" i="30" s="1"/>
  <c r="F36" i="30" s="1"/>
  <c r="C44" i="30"/>
  <c r="E44" i="30" s="1"/>
  <c r="F44" i="30" s="1"/>
  <c r="C52" i="30"/>
  <c r="E52" i="30" s="1"/>
  <c r="F52" i="30" s="1"/>
  <c r="C58" i="30"/>
  <c r="C22" i="30"/>
  <c r="C30" i="30"/>
  <c r="C38" i="30"/>
  <c r="C46" i="30"/>
  <c r="C54" i="30"/>
  <c r="C59" i="30"/>
  <c r="C63" i="30"/>
  <c r="C67" i="30"/>
  <c r="C71" i="30"/>
  <c r="C75" i="30"/>
  <c r="C79" i="30"/>
  <c r="C83" i="30"/>
  <c r="C87" i="30"/>
  <c r="C91" i="30"/>
  <c r="C95" i="30"/>
  <c r="C99" i="30"/>
  <c r="C103" i="30"/>
  <c r="C107" i="30"/>
  <c r="C111" i="30"/>
  <c r="C115" i="30"/>
  <c r="C119" i="30"/>
  <c r="C123" i="30"/>
  <c r="C127" i="30"/>
  <c r="C131" i="30"/>
  <c r="C135" i="30"/>
  <c r="C139" i="30"/>
  <c r="C143" i="30"/>
  <c r="C147" i="30"/>
  <c r="C151" i="30"/>
  <c r="C155" i="30"/>
  <c r="C159" i="30"/>
  <c r="C163" i="30"/>
  <c r="C167" i="30"/>
  <c r="C171" i="30"/>
  <c r="C175" i="30"/>
  <c r="C179" i="30"/>
  <c r="C183" i="30"/>
  <c r="C187" i="30"/>
  <c r="C191" i="30"/>
  <c r="C195" i="30"/>
  <c r="C199" i="30"/>
  <c r="C203" i="30"/>
  <c r="C207" i="30"/>
  <c r="C211" i="30"/>
  <c r="C215" i="30"/>
  <c r="C219" i="30"/>
  <c r="C223" i="30"/>
  <c r="C227" i="30"/>
  <c r="C231" i="30"/>
  <c r="C235" i="30"/>
  <c r="C239" i="30"/>
  <c r="C243" i="30"/>
  <c r="C247" i="30"/>
  <c r="C251" i="30"/>
  <c r="C255" i="30"/>
  <c r="C259" i="30"/>
  <c r="C263" i="30"/>
  <c r="C267" i="30"/>
  <c r="C271" i="30"/>
  <c r="C275" i="30"/>
  <c r="C279" i="30"/>
  <c r="C283" i="30"/>
  <c r="C287" i="30"/>
  <c r="C291" i="30"/>
  <c r="C295" i="30"/>
  <c r="C299" i="30"/>
  <c r="C303" i="30"/>
  <c r="C307" i="30"/>
  <c r="C311" i="30"/>
  <c r="C315" i="30"/>
  <c r="C56" i="30"/>
  <c r="E56" i="30" s="1"/>
  <c r="F56" i="30" s="1"/>
  <c r="C66" i="30"/>
  <c r="C74" i="30"/>
  <c r="C82" i="30"/>
  <c r="C90" i="30"/>
  <c r="C98" i="30"/>
  <c r="C106" i="30"/>
  <c r="C114" i="30"/>
  <c r="C122" i="30"/>
  <c r="C130" i="30"/>
  <c r="C138" i="30"/>
  <c r="C146" i="30"/>
  <c r="C154" i="30"/>
  <c r="C162" i="30"/>
  <c r="C170" i="30"/>
  <c r="C178" i="30"/>
  <c r="C186" i="30"/>
  <c r="C194" i="30"/>
  <c r="C202" i="30"/>
  <c r="C210" i="30"/>
  <c r="C218" i="30"/>
  <c r="C226" i="30"/>
  <c r="C234" i="30"/>
  <c r="C242" i="30"/>
  <c r="C250" i="30"/>
  <c r="C258" i="30"/>
  <c r="C266" i="30"/>
  <c r="C274" i="30"/>
  <c r="C282" i="30"/>
  <c r="C290" i="30"/>
  <c r="C298" i="30"/>
  <c r="C306" i="30"/>
  <c r="C314" i="30"/>
  <c r="C60" i="30"/>
  <c r="E60" i="30" s="1"/>
  <c r="F60" i="30" s="1"/>
  <c r="C68" i="30"/>
  <c r="E68" i="30" s="1"/>
  <c r="F68" i="30" s="1"/>
  <c r="C76" i="30"/>
  <c r="E76" i="30" s="1"/>
  <c r="F76" i="30" s="1"/>
  <c r="C84" i="30"/>
  <c r="E84" i="30" s="1"/>
  <c r="F84" i="30" s="1"/>
  <c r="C92" i="30"/>
  <c r="C100" i="30"/>
  <c r="C108" i="30"/>
  <c r="C116" i="30"/>
  <c r="C124" i="30"/>
  <c r="C132" i="30"/>
  <c r="C140" i="30"/>
  <c r="C148" i="30"/>
  <c r="C156" i="30"/>
  <c r="C164" i="30"/>
  <c r="C172" i="30"/>
  <c r="C180" i="30"/>
  <c r="C188" i="30"/>
  <c r="C196" i="30"/>
  <c r="C204" i="30"/>
  <c r="C212" i="30"/>
  <c r="C220" i="30"/>
  <c r="C228" i="30"/>
  <c r="C236" i="30"/>
  <c r="C244" i="30"/>
  <c r="C252" i="30"/>
  <c r="C260" i="30"/>
  <c r="C268" i="30"/>
  <c r="C276" i="30"/>
  <c r="C284" i="30"/>
  <c r="C292" i="30"/>
  <c r="C300" i="30"/>
  <c r="C308" i="30"/>
  <c r="C62" i="30"/>
  <c r="C70" i="30"/>
  <c r="C78" i="30"/>
  <c r="C86" i="30"/>
  <c r="C94" i="30"/>
  <c r="C102" i="30"/>
  <c r="C110" i="30"/>
  <c r="C118" i="30"/>
  <c r="C126" i="30"/>
  <c r="C134" i="30"/>
  <c r="C142" i="30"/>
  <c r="C150" i="30"/>
  <c r="C158" i="30"/>
  <c r="C166" i="30"/>
  <c r="C174" i="30"/>
  <c r="C182" i="30"/>
  <c r="C190" i="30"/>
  <c r="C198" i="30"/>
  <c r="C206" i="30"/>
  <c r="C214" i="30"/>
  <c r="C222" i="30"/>
  <c r="C230" i="30"/>
  <c r="C238" i="30"/>
  <c r="C246" i="30"/>
  <c r="C254" i="30"/>
  <c r="C262" i="30"/>
  <c r="C270" i="30"/>
  <c r="C278" i="30"/>
  <c r="C286" i="30"/>
  <c r="C294" i="30"/>
  <c r="C302" i="30"/>
  <c r="C310" i="30"/>
  <c r="C64" i="30"/>
  <c r="E64" i="30" s="1"/>
  <c r="F64" i="30" s="1"/>
  <c r="C72" i="30"/>
  <c r="E72" i="30" s="1"/>
  <c r="F72" i="30" s="1"/>
  <c r="C80" i="30"/>
  <c r="E80" i="30" s="1"/>
  <c r="F80" i="30" s="1"/>
  <c r="C88" i="30"/>
  <c r="E88" i="30" s="1"/>
  <c r="F88" i="30" s="1"/>
  <c r="C96" i="30"/>
  <c r="C104" i="30"/>
  <c r="C112" i="30"/>
  <c r="C120" i="30"/>
  <c r="C128" i="30"/>
  <c r="C136" i="30"/>
  <c r="C144" i="30"/>
  <c r="C152" i="30"/>
  <c r="C160" i="30"/>
  <c r="C168" i="30"/>
  <c r="C176" i="30"/>
  <c r="C184" i="30"/>
  <c r="C192" i="30"/>
  <c r="C200" i="30"/>
  <c r="C208" i="30"/>
  <c r="C216" i="30"/>
  <c r="C224" i="30"/>
  <c r="C232" i="30"/>
  <c r="C240" i="30"/>
  <c r="C248" i="30"/>
  <c r="C256" i="30"/>
  <c r="C264" i="30"/>
  <c r="C272" i="30"/>
  <c r="C280" i="30"/>
  <c r="C288" i="30"/>
  <c r="C296" i="30"/>
  <c r="C304" i="30"/>
  <c r="C312" i="30"/>
  <c r="E18" i="30"/>
  <c r="F18" i="30" s="1"/>
  <c r="E22" i="30"/>
  <c r="E26" i="30"/>
  <c r="E30" i="30"/>
  <c r="F30" i="30" s="1"/>
  <c r="E34" i="30"/>
  <c r="F34" i="30" s="1"/>
  <c r="E38" i="30"/>
  <c r="E19" i="30"/>
  <c r="E23" i="30"/>
  <c r="F23" i="30" s="1"/>
  <c r="E27" i="30"/>
  <c r="E31" i="30"/>
  <c r="E35" i="30"/>
  <c r="E39" i="30"/>
  <c r="F39" i="30" s="1"/>
  <c r="E43" i="30"/>
  <c r="F43" i="30" s="1"/>
  <c r="E47" i="30"/>
  <c r="E51" i="30"/>
  <c r="E55" i="30"/>
  <c r="F55" i="30" s="1"/>
  <c r="E59" i="30"/>
  <c r="F59" i="30" s="1"/>
  <c r="E63" i="30"/>
  <c r="E67" i="30"/>
  <c r="E71" i="30"/>
  <c r="F71" i="30" s="1"/>
  <c r="E75" i="30"/>
  <c r="E79" i="30"/>
  <c r="E83" i="30"/>
  <c r="E87" i="30"/>
  <c r="F87" i="30" s="1"/>
  <c r="E77" i="30"/>
  <c r="F77" i="30" s="1"/>
  <c r="E81" i="30"/>
  <c r="E85" i="30"/>
  <c r="E89" i="30"/>
  <c r="E93" i="30"/>
  <c r="E97" i="30"/>
  <c r="E101" i="30"/>
  <c r="E105" i="30"/>
  <c r="E109" i="30"/>
  <c r="F109" i="30" s="1"/>
  <c r="E113" i="30"/>
  <c r="E117" i="30"/>
  <c r="E121" i="30"/>
  <c r="E125" i="30"/>
  <c r="F125" i="30" s="1"/>
  <c r="E129" i="30"/>
  <c r="E133" i="30"/>
  <c r="E137" i="30"/>
  <c r="E141" i="30"/>
  <c r="E145" i="30"/>
  <c r="E149" i="30"/>
  <c r="E153" i="30"/>
  <c r="E157" i="30"/>
  <c r="F157" i="30" s="1"/>
  <c r="E161" i="30"/>
  <c r="E165" i="30"/>
  <c r="E169" i="30"/>
  <c r="E173" i="30"/>
  <c r="E177" i="30"/>
  <c r="E181" i="30"/>
  <c r="E185" i="30"/>
  <c r="E189" i="30"/>
  <c r="F189" i="30" s="1"/>
  <c r="E193" i="30"/>
  <c r="E197" i="30"/>
  <c r="E201" i="30"/>
  <c r="E205" i="30"/>
  <c r="F205" i="30" s="1"/>
  <c r="E209" i="30"/>
  <c r="E213" i="30"/>
  <c r="E217" i="30"/>
  <c r="E221" i="30"/>
  <c r="E225" i="30"/>
  <c r="E229" i="30"/>
  <c r="E233" i="30"/>
  <c r="E237" i="30"/>
  <c r="F237" i="30" s="1"/>
  <c r="E241" i="30"/>
  <c r="E245" i="30"/>
  <c r="E249" i="30"/>
  <c r="E253" i="30"/>
  <c r="E257" i="30"/>
  <c r="E261" i="30"/>
  <c r="E265" i="30"/>
  <c r="J24" i="30"/>
  <c r="K25" i="30" s="1"/>
  <c r="E42" i="30"/>
  <c r="E46" i="30"/>
  <c r="E50" i="30"/>
  <c r="F50" i="30" s="1"/>
  <c r="E54" i="30"/>
  <c r="E58" i="30"/>
  <c r="E62" i="30"/>
  <c r="E66" i="30"/>
  <c r="F66" i="30" s="1"/>
  <c r="E70" i="30"/>
  <c r="E74" i="30"/>
  <c r="E78" i="30"/>
  <c r="E82" i="30"/>
  <c r="F82" i="30" s="1"/>
  <c r="E86" i="30"/>
  <c r="E90" i="30"/>
  <c r="E94" i="30"/>
  <c r="E98" i="30"/>
  <c r="F98" i="30" s="1"/>
  <c r="E102" i="30"/>
  <c r="F102" i="30" s="1"/>
  <c r="E106" i="30"/>
  <c r="E110" i="30"/>
  <c r="E114" i="30"/>
  <c r="E118" i="30"/>
  <c r="F118" i="30" s="1"/>
  <c r="E122" i="30"/>
  <c r="E126" i="30"/>
  <c r="E130" i="30"/>
  <c r="F130" i="30" s="1"/>
  <c r="E134" i="30"/>
  <c r="F134" i="30" s="1"/>
  <c r="E138" i="30"/>
  <c r="E142" i="30"/>
  <c r="E146" i="30"/>
  <c r="E150" i="30"/>
  <c r="F150" i="30" s="1"/>
  <c r="E154" i="30"/>
  <c r="E162" i="30"/>
  <c r="E166" i="30"/>
  <c r="F166" i="30" s="1"/>
  <c r="E170" i="30"/>
  <c r="F170" i="30" s="1"/>
  <c r="E174" i="30"/>
  <c r="E178" i="30"/>
  <c r="E182" i="30"/>
  <c r="E186" i="30"/>
  <c r="E190" i="30"/>
  <c r="E194" i="30"/>
  <c r="E198" i="30"/>
  <c r="E202" i="30"/>
  <c r="F202" i="30" s="1"/>
  <c r="E206" i="30"/>
  <c r="E210" i="30"/>
  <c r="E214" i="30"/>
  <c r="F214" i="30" s="1"/>
  <c r="E218" i="30"/>
  <c r="E222" i="30"/>
  <c r="E226" i="30"/>
  <c r="E230" i="30"/>
  <c r="F230" i="30" s="1"/>
  <c r="E234" i="30"/>
  <c r="F234" i="30" s="1"/>
  <c r="E238" i="30"/>
  <c r="E242" i="30"/>
  <c r="E246" i="30"/>
  <c r="E250" i="30"/>
  <c r="E254" i="30"/>
  <c r="E258" i="30"/>
  <c r="E262" i="30"/>
  <c r="D266" i="30"/>
  <c r="E91" i="30"/>
  <c r="F91" i="30" s="1"/>
  <c r="E95" i="30"/>
  <c r="E99" i="30"/>
  <c r="E103" i="30"/>
  <c r="F103" i="30" s="1"/>
  <c r="E107" i="30"/>
  <c r="E111" i="30"/>
  <c r="F111" i="30" s="1"/>
  <c r="E115" i="30"/>
  <c r="F115" i="30" s="1"/>
  <c r="E119" i="30"/>
  <c r="F119" i="30" s="1"/>
  <c r="E123" i="30"/>
  <c r="F123" i="30" s="1"/>
  <c r="E127" i="30"/>
  <c r="E131" i="30"/>
  <c r="F131" i="30" s="1"/>
  <c r="E135" i="30"/>
  <c r="E139" i="30"/>
  <c r="F139" i="30" s="1"/>
  <c r="E143" i="30"/>
  <c r="F143" i="30" s="1"/>
  <c r="E147" i="30"/>
  <c r="F147" i="30" s="1"/>
  <c r="E151" i="30"/>
  <c r="F151" i="30" s="1"/>
  <c r="E155" i="30"/>
  <c r="F155" i="30" s="1"/>
  <c r="E159" i="30"/>
  <c r="E163" i="30"/>
  <c r="F163" i="30" s="1"/>
  <c r="E167" i="30"/>
  <c r="F167" i="30" s="1"/>
  <c r="E171" i="30"/>
  <c r="E175" i="30"/>
  <c r="F175" i="30" s="1"/>
  <c r="E179" i="30"/>
  <c r="F179" i="30" s="1"/>
  <c r="E183" i="30"/>
  <c r="E187" i="30"/>
  <c r="F187" i="30" s="1"/>
  <c r="E191" i="30"/>
  <c r="E195" i="30"/>
  <c r="F195" i="30" s="1"/>
  <c r="E199" i="30"/>
  <c r="F199" i="30" s="1"/>
  <c r="E203" i="30"/>
  <c r="E207" i="30"/>
  <c r="F207" i="30" s="1"/>
  <c r="E211" i="30"/>
  <c r="F211" i="30" s="1"/>
  <c r="E215" i="30"/>
  <c r="F215" i="30" s="1"/>
  <c r="E219" i="30"/>
  <c r="F219" i="30" s="1"/>
  <c r="E223" i="30"/>
  <c r="E227" i="30"/>
  <c r="F227" i="30" s="1"/>
  <c r="E231" i="30"/>
  <c r="F231" i="30" s="1"/>
  <c r="E235" i="30"/>
  <c r="E239" i="30"/>
  <c r="F239" i="30" s="1"/>
  <c r="E243" i="30"/>
  <c r="F243" i="30" s="1"/>
  <c r="E247" i="30"/>
  <c r="F247" i="30" s="1"/>
  <c r="E251" i="30"/>
  <c r="F251" i="30" s="1"/>
  <c r="E255" i="30"/>
  <c r="E259" i="30"/>
  <c r="F259" i="30" s="1"/>
  <c r="E263" i="30"/>
  <c r="E92" i="30"/>
  <c r="E96" i="30"/>
  <c r="E100" i="30"/>
  <c r="E104" i="30"/>
  <c r="E108" i="30"/>
  <c r="F108" i="30" s="1"/>
  <c r="E112" i="30"/>
  <c r="E116" i="30"/>
  <c r="F116" i="30" s="1"/>
  <c r="E120" i="30"/>
  <c r="E124" i="30"/>
  <c r="E128" i="30"/>
  <c r="E132" i="30"/>
  <c r="E136" i="30"/>
  <c r="E140" i="30"/>
  <c r="F140" i="30" s="1"/>
  <c r="E144" i="30"/>
  <c r="E148" i="30"/>
  <c r="F148" i="30" s="1"/>
  <c r="E152" i="30"/>
  <c r="E156" i="30"/>
  <c r="E160" i="30"/>
  <c r="F160" i="30" s="1"/>
  <c r="E164" i="30"/>
  <c r="E168" i="30"/>
  <c r="F168" i="30" s="1"/>
  <c r="E172" i="30"/>
  <c r="E176" i="30"/>
  <c r="F176" i="30" s="1"/>
  <c r="E180" i="30"/>
  <c r="F180" i="30" s="1"/>
  <c r="E184" i="30"/>
  <c r="F184" i="30" s="1"/>
  <c r="E188" i="30"/>
  <c r="E192" i="30"/>
  <c r="F192" i="30" s="1"/>
  <c r="E196" i="30"/>
  <c r="F196" i="30" s="1"/>
  <c r="E200" i="30"/>
  <c r="F200" i="30" s="1"/>
  <c r="E204" i="30"/>
  <c r="F204" i="30" s="1"/>
  <c r="E208" i="30"/>
  <c r="F208" i="30" s="1"/>
  <c r="E212" i="30"/>
  <c r="E216" i="30"/>
  <c r="F216" i="30" s="1"/>
  <c r="E220" i="30"/>
  <c r="F220" i="30" s="1"/>
  <c r="E224" i="30"/>
  <c r="F224" i="30" s="1"/>
  <c r="E228" i="30"/>
  <c r="E232" i="30"/>
  <c r="F232" i="30" s="1"/>
  <c r="E236" i="30"/>
  <c r="E240" i="30"/>
  <c r="F240" i="30" s="1"/>
  <c r="E244" i="30"/>
  <c r="F244" i="30" s="1"/>
  <c r="E248" i="30"/>
  <c r="F248" i="30" s="1"/>
  <c r="E252" i="30"/>
  <c r="E256" i="30"/>
  <c r="F256" i="30" s="1"/>
  <c r="E260" i="30"/>
  <c r="F260" i="30" s="1"/>
  <c r="E264" i="30"/>
  <c r="F264" i="30" s="1"/>
  <c r="F149" i="30"/>
  <c r="F229" i="30"/>
  <c r="F35" i="30"/>
  <c r="F107" i="30"/>
  <c r="F171" i="30"/>
  <c r="F203" i="30"/>
  <c r="F235" i="30"/>
  <c r="F93" i="30"/>
  <c r="F117" i="30"/>
  <c r="F133" i="30"/>
  <c r="F173" i="30"/>
  <c r="F213" i="30"/>
  <c r="F253" i="30"/>
  <c r="F81" i="30"/>
  <c r="F89" i="30"/>
  <c r="F97" i="30"/>
  <c r="F105" i="30"/>
  <c r="F113" i="30"/>
  <c r="F121" i="30"/>
  <c r="F129" i="30"/>
  <c r="F137" i="30"/>
  <c r="F145" i="30"/>
  <c r="F153" i="30"/>
  <c r="F161" i="30"/>
  <c r="F169" i="30"/>
  <c r="F177" i="30"/>
  <c r="F185" i="30"/>
  <c r="F193" i="30"/>
  <c r="F201" i="30"/>
  <c r="F209" i="30"/>
  <c r="F217" i="30"/>
  <c r="F225" i="30"/>
  <c r="F233" i="30"/>
  <c r="F241" i="30"/>
  <c r="F249" i="30"/>
  <c r="F257" i="30"/>
  <c r="F265" i="30"/>
  <c r="F85" i="30"/>
  <c r="F101" i="30"/>
  <c r="F141" i="30"/>
  <c r="F165" i="30"/>
  <c r="F181" i="30"/>
  <c r="F197" i="30"/>
  <c r="F221" i="30"/>
  <c r="F245" i="30"/>
  <c r="F261" i="30"/>
  <c r="F19" i="30"/>
  <c r="F27" i="30"/>
  <c r="F51" i="30"/>
  <c r="F67" i="30"/>
  <c r="F75" i="30"/>
  <c r="F83" i="30"/>
  <c r="F99" i="30"/>
  <c r="F31" i="30"/>
  <c r="F47" i="30"/>
  <c r="F63" i="30"/>
  <c r="F79" i="30"/>
  <c r="F95" i="30"/>
  <c r="F127" i="30"/>
  <c r="F135" i="30"/>
  <c r="F159" i="30"/>
  <c r="F183" i="30"/>
  <c r="F191" i="30"/>
  <c r="F223" i="30"/>
  <c r="F255" i="30"/>
  <c r="F263" i="30"/>
  <c r="S19" i="30"/>
  <c r="Q20" i="30"/>
  <c r="T23" i="30" s="1"/>
  <c r="R24" i="30" s="1"/>
  <c r="F22" i="30"/>
  <c r="F26" i="30"/>
  <c r="F38" i="30"/>
  <c r="F42" i="30"/>
  <c r="F46" i="30"/>
  <c r="F54" i="30"/>
  <c r="F58" i="30"/>
  <c r="F62" i="30"/>
  <c r="F70" i="30"/>
  <c r="F74" i="30"/>
  <c r="F78" i="30"/>
  <c r="F86" i="30"/>
  <c r="F90" i="30"/>
  <c r="F92" i="30"/>
  <c r="F94" i="30"/>
  <c r="F96" i="30"/>
  <c r="F100" i="30"/>
  <c r="F104" i="30"/>
  <c r="F106" i="30"/>
  <c r="F110" i="30"/>
  <c r="F112" i="30"/>
  <c r="F114" i="30"/>
  <c r="F120" i="30"/>
  <c r="F122" i="30"/>
  <c r="F124" i="30"/>
  <c r="F126" i="30"/>
  <c r="F128" i="30"/>
  <c r="F132" i="30"/>
  <c r="F136" i="30"/>
  <c r="F138" i="30"/>
  <c r="F142" i="30"/>
  <c r="F144" i="30"/>
  <c r="F146" i="30"/>
  <c r="F152" i="30"/>
  <c r="F154" i="30"/>
  <c r="F156" i="30"/>
  <c r="F162" i="30"/>
  <c r="F164" i="30"/>
  <c r="F172" i="30"/>
  <c r="F174" i="30"/>
  <c r="F178" i="30"/>
  <c r="F182" i="30"/>
  <c r="F186" i="30"/>
  <c r="F188" i="30"/>
  <c r="F190" i="30"/>
  <c r="F194" i="30"/>
  <c r="F198" i="30"/>
  <c r="F206" i="30"/>
  <c r="F210" i="30"/>
  <c r="F212" i="30"/>
  <c r="F218" i="30"/>
  <c r="F222" i="30"/>
  <c r="F226" i="30"/>
  <c r="F228" i="30"/>
  <c r="F236" i="30"/>
  <c r="F238" i="30"/>
  <c r="F242" i="30"/>
  <c r="F246" i="30"/>
  <c r="F250" i="30"/>
  <c r="F252" i="30"/>
  <c r="F254" i="30"/>
  <c r="F258" i="30"/>
  <c r="F262" i="30"/>
  <c r="B8" i="30"/>
  <c r="E158" i="30"/>
  <c r="D267" i="30"/>
  <c r="E266" i="30"/>
  <c r="B7" i="30"/>
  <c r="E15" i="30"/>
  <c r="AD33" i="30" l="1"/>
  <c r="CE50" i="30"/>
  <c r="CH49" i="30"/>
  <c r="AQ37" i="30"/>
  <c r="BH41" i="30"/>
  <c r="BE42" i="30"/>
  <c r="BQ46" i="30"/>
  <c r="AE33" i="30"/>
  <c r="AH32" i="30"/>
  <c r="CD50" i="30"/>
  <c r="CI49" i="30"/>
  <c r="AR37" i="30"/>
  <c r="AU36" i="30"/>
  <c r="AV36" i="30" s="1"/>
  <c r="BD42" i="30"/>
  <c r="BI41" i="30"/>
  <c r="BR46" i="30"/>
  <c r="BU45" i="30"/>
  <c r="BV45" i="30" s="1"/>
  <c r="AC23" i="30"/>
  <c r="AG23" i="30"/>
  <c r="N24" i="30"/>
  <c r="J25" i="30"/>
  <c r="L24" i="30"/>
  <c r="P23" i="30"/>
  <c r="Q24" i="30" s="1"/>
  <c r="F158" i="30"/>
  <c r="F266" i="30"/>
  <c r="F15" i="30"/>
  <c r="U23" i="30"/>
  <c r="D268" i="30"/>
  <c r="E267" i="30"/>
  <c r="BX45" i="30" l="1"/>
  <c r="CA45" i="30" s="1"/>
  <c r="AX36" i="30"/>
  <c r="BA36" i="30" s="1"/>
  <c r="CK49" i="30"/>
  <c r="CN49" i="30" s="1"/>
  <c r="AZ36" i="30"/>
  <c r="AS37" i="30" s="1"/>
  <c r="AY36" i="30"/>
  <c r="BK41" i="30"/>
  <c r="BN41" i="30" s="1"/>
  <c r="BM41" i="30"/>
  <c r="BF42" i="30" s="1"/>
  <c r="BL41" i="30"/>
  <c r="BZ45" i="30"/>
  <c r="BS46" i="30" s="1"/>
  <c r="BY45" i="30"/>
  <c r="AM32" i="30"/>
  <c r="AL32" i="30"/>
  <c r="CM49" i="30"/>
  <c r="CF50" i="30" s="1"/>
  <c r="CL49" i="30"/>
  <c r="AI32" i="30"/>
  <c r="AH23" i="30"/>
  <c r="AL23" i="30" s="1"/>
  <c r="K26" i="30"/>
  <c r="J26" i="30" s="1"/>
  <c r="K27" i="30" s="1"/>
  <c r="S24" i="30"/>
  <c r="W25" i="30" s="1"/>
  <c r="L25" i="30"/>
  <c r="N25" i="30"/>
  <c r="F267" i="30"/>
  <c r="Y23" i="30"/>
  <c r="D269" i="30"/>
  <c r="E268" i="30"/>
  <c r="AW38" i="30" l="1"/>
  <c r="AP37" i="30"/>
  <c r="AT37" i="30"/>
  <c r="BJ43" i="30"/>
  <c r="BC42" i="30"/>
  <c r="BG42" i="30"/>
  <c r="CJ51" i="30"/>
  <c r="CC50" i="30"/>
  <c r="CG50" i="30"/>
  <c r="BW47" i="30"/>
  <c r="BT46" i="30"/>
  <c r="BP46" i="30"/>
  <c r="AF33" i="30"/>
  <c r="AK32" i="30"/>
  <c r="AN32" i="30" s="1"/>
  <c r="N26" i="30"/>
  <c r="L26" i="30"/>
  <c r="J27" i="30"/>
  <c r="K28" i="30" s="1"/>
  <c r="F268" i="30"/>
  <c r="D270" i="30"/>
  <c r="E269" i="30"/>
  <c r="BQ47" i="30" l="1"/>
  <c r="CE51" i="30"/>
  <c r="CH50" i="30"/>
  <c r="BE43" i="30"/>
  <c r="BH42" i="30"/>
  <c r="AR38" i="30"/>
  <c r="AU37" i="30"/>
  <c r="BR47" i="30"/>
  <c r="BU46" i="30"/>
  <c r="CD51" i="30"/>
  <c r="CI50" i="30"/>
  <c r="BD43" i="30"/>
  <c r="BI42" i="30"/>
  <c r="AQ38" i="30"/>
  <c r="AV37" i="30"/>
  <c r="AJ34" i="30"/>
  <c r="AG33" i="30"/>
  <c r="AC33" i="30"/>
  <c r="N27" i="30"/>
  <c r="J28" i="30"/>
  <c r="K29" i="30" s="1"/>
  <c r="L27" i="30"/>
  <c r="F269" i="30"/>
  <c r="D271" i="30"/>
  <c r="E270" i="30"/>
  <c r="AD34" i="30" l="1"/>
  <c r="AE34" i="30"/>
  <c r="AH33" i="30"/>
  <c r="AI33" i="30" s="1"/>
  <c r="BZ46" i="30"/>
  <c r="BY46" i="30"/>
  <c r="BV46" i="30"/>
  <c r="AS38" i="30"/>
  <c r="AX37" i="30"/>
  <c r="BA37" i="30" s="1"/>
  <c r="AZ37" i="30"/>
  <c r="AY37" i="30"/>
  <c r="CK50" i="30"/>
  <c r="CN50" i="30" s="1"/>
  <c r="CM50" i="30"/>
  <c r="CF51" i="30" s="1"/>
  <c r="CL50" i="30"/>
  <c r="BK42" i="30"/>
  <c r="BN42" i="30" s="1"/>
  <c r="BM42" i="30"/>
  <c r="BF43" i="30" s="1"/>
  <c r="BL42" i="30"/>
  <c r="N28" i="30"/>
  <c r="J29" i="30"/>
  <c r="K30" i="30" s="1"/>
  <c r="L28" i="30"/>
  <c r="F270" i="30"/>
  <c r="D272" i="30"/>
  <c r="E271" i="30"/>
  <c r="CJ52" i="30" l="1"/>
  <c r="CG51" i="30"/>
  <c r="CC51" i="30"/>
  <c r="AK33" i="30"/>
  <c r="AN33" i="30" s="1"/>
  <c r="BJ44" i="30"/>
  <c r="BG43" i="30"/>
  <c r="BC43" i="30"/>
  <c r="AW39" i="30"/>
  <c r="AT38" i="30"/>
  <c r="AP38" i="30"/>
  <c r="AM33" i="30"/>
  <c r="AF34" i="30" s="1"/>
  <c r="AL33" i="30"/>
  <c r="BX46" i="30"/>
  <c r="CA46" i="30" s="1"/>
  <c r="BS47" i="30"/>
  <c r="N29" i="30"/>
  <c r="J30" i="30"/>
  <c r="K31" i="30" s="1"/>
  <c r="L29" i="30"/>
  <c r="F271" i="30"/>
  <c r="D273" i="30"/>
  <c r="E272" i="30"/>
  <c r="AJ35" i="30" l="1"/>
  <c r="AG34" i="30"/>
  <c r="AC34" i="30"/>
  <c r="CD52" i="30"/>
  <c r="BW48" i="30"/>
  <c r="BP47" i="30"/>
  <c r="BT47" i="30"/>
  <c r="AQ39" i="30"/>
  <c r="BD44" i="30"/>
  <c r="CE52" i="30"/>
  <c r="CH51" i="30"/>
  <c r="AR39" i="30"/>
  <c r="AU38" i="30"/>
  <c r="BE44" i="30"/>
  <c r="BH43" i="30"/>
  <c r="BI43" i="30" s="1"/>
  <c r="N30" i="30"/>
  <c r="J31" i="30"/>
  <c r="K32" i="30" s="1"/>
  <c r="L30" i="30"/>
  <c r="F272" i="30"/>
  <c r="D274" i="30"/>
  <c r="E273" i="30"/>
  <c r="D3" i="11"/>
  <c r="BK43" i="30" l="1"/>
  <c r="BN43" i="30" s="1"/>
  <c r="AD35" i="30"/>
  <c r="CM51" i="30"/>
  <c r="CL51" i="30"/>
  <c r="BR48" i="30"/>
  <c r="BU47" i="30"/>
  <c r="CI51" i="30"/>
  <c r="AE35" i="30"/>
  <c r="AH34" i="30"/>
  <c r="AV38" i="30"/>
  <c r="AZ38" i="30"/>
  <c r="AY38" i="30"/>
  <c r="BQ48" i="30"/>
  <c r="BV47" i="30"/>
  <c r="BM43" i="30"/>
  <c r="BF44" i="30" s="1"/>
  <c r="BL43" i="30"/>
  <c r="N31" i="30"/>
  <c r="J32" i="30"/>
  <c r="K33" i="30" s="1"/>
  <c r="L31" i="30"/>
  <c r="F273" i="30"/>
  <c r="D275" i="30"/>
  <c r="E274" i="30"/>
  <c r="CK51" i="30" l="1"/>
  <c r="CN51" i="30" s="1"/>
  <c r="AM34" i="30"/>
  <c r="AL34" i="30"/>
  <c r="BZ47" i="30"/>
  <c r="BS48" i="30" s="1"/>
  <c r="BY47" i="30"/>
  <c r="CF52" i="30"/>
  <c r="AX38" i="30"/>
  <c r="BA38" i="30" s="1"/>
  <c r="BJ45" i="30"/>
  <c r="BG44" i="30"/>
  <c r="BC44" i="30"/>
  <c r="AI34" i="30"/>
  <c r="BX47" i="30"/>
  <c r="CA47" i="30" s="1"/>
  <c r="AS39" i="30"/>
  <c r="N32" i="30"/>
  <c r="J33" i="30"/>
  <c r="K34" i="30" s="1"/>
  <c r="L32" i="30"/>
  <c r="F274" i="30"/>
  <c r="D276" i="30"/>
  <c r="E275" i="30"/>
  <c r="AF35" i="30" l="1"/>
  <c r="AK34" i="30"/>
  <c r="AN34" i="30" s="1"/>
  <c r="CJ53" i="30"/>
  <c r="CC52" i="30"/>
  <c r="CG52" i="30"/>
  <c r="BD45" i="30"/>
  <c r="AW40" i="30"/>
  <c r="AP39" i="30"/>
  <c r="AT39" i="30"/>
  <c r="BW49" i="30"/>
  <c r="BT48" i="30"/>
  <c r="BP48" i="30"/>
  <c r="BE45" i="30"/>
  <c r="BH44" i="30"/>
  <c r="BI44" i="30" s="1"/>
  <c r="N33" i="30"/>
  <c r="J34" i="30"/>
  <c r="K35" i="30" s="1"/>
  <c r="L33" i="30"/>
  <c r="F275" i="30"/>
  <c r="D277" i="30"/>
  <c r="E276" i="30"/>
  <c r="BK44" i="30" l="1"/>
  <c r="BN44" i="30" s="1"/>
  <c r="BQ49" i="30"/>
  <c r="AR40" i="30"/>
  <c r="AU39" i="30"/>
  <c r="AV39" i="30" s="1"/>
  <c r="CD53" i="30"/>
  <c r="BM44" i="30"/>
  <c r="BF45" i="30" s="1"/>
  <c r="BL44" i="30"/>
  <c r="BR49" i="30"/>
  <c r="BU48" i="30"/>
  <c r="BV48" i="30" s="1"/>
  <c r="AQ40" i="30"/>
  <c r="AJ36" i="30"/>
  <c r="AC35" i="30"/>
  <c r="AG35" i="30"/>
  <c r="CE53" i="30"/>
  <c r="CH52" i="30"/>
  <c r="N34" i="30"/>
  <c r="J35" i="30"/>
  <c r="K36" i="30" s="1"/>
  <c r="L34" i="30"/>
  <c r="F276" i="30"/>
  <c r="D278" i="30"/>
  <c r="E277" i="30"/>
  <c r="BJ46" i="30" l="1"/>
  <c r="BG45" i="30"/>
  <c r="BC45" i="30"/>
  <c r="BX48" i="30"/>
  <c r="CA48" i="30" s="1"/>
  <c r="CM52" i="30"/>
  <c r="CL52" i="30"/>
  <c r="AD36" i="30"/>
  <c r="BZ48" i="30"/>
  <c r="BS49" i="30" s="1"/>
  <c r="BY48" i="30"/>
  <c r="AZ39" i="30"/>
  <c r="AS40" i="30" s="1"/>
  <c r="AY39" i="30"/>
  <c r="AE36" i="30"/>
  <c r="AH35" i="30"/>
  <c r="AX39" i="30"/>
  <c r="BA39" i="30" s="1"/>
  <c r="CI52" i="30"/>
  <c r="N35" i="30"/>
  <c r="J36" i="30"/>
  <c r="K37" i="30" s="1"/>
  <c r="L35" i="30"/>
  <c r="F277" i="30"/>
  <c r="D279" i="30"/>
  <c r="E278" i="30"/>
  <c r="BW50" i="30" l="1"/>
  <c r="BT49" i="30"/>
  <c r="BP49" i="30"/>
  <c r="CF53" i="30"/>
  <c r="CK52" i="30"/>
  <c r="CN52" i="30" s="1"/>
  <c r="AM35" i="30"/>
  <c r="AL35" i="30"/>
  <c r="AW41" i="30"/>
  <c r="AT40" i="30"/>
  <c r="AP40" i="30"/>
  <c r="BD46" i="30"/>
  <c r="BI45" i="30"/>
  <c r="BE46" i="30"/>
  <c r="BH45" i="30"/>
  <c r="AI35" i="30"/>
  <c r="N36" i="30"/>
  <c r="J37" i="30"/>
  <c r="K38" i="30" s="1"/>
  <c r="L36" i="30"/>
  <c r="F278" i="30"/>
  <c r="D280" i="30"/>
  <c r="E279" i="30"/>
  <c r="C3" i="11"/>
  <c r="B3" i="11"/>
  <c r="A3" i="11"/>
  <c r="BM45" i="30" l="1"/>
  <c r="BL45" i="30"/>
  <c r="BQ50" i="30"/>
  <c r="BV49" i="30"/>
  <c r="BR50" i="30"/>
  <c r="BU49" i="30"/>
  <c r="AQ41" i="30"/>
  <c r="AK35" i="30"/>
  <c r="AN35" i="30" s="1"/>
  <c r="BF46" i="30"/>
  <c r="BK45" i="30"/>
  <c r="BN45" i="30" s="1"/>
  <c r="AR41" i="30"/>
  <c r="AU40" i="30"/>
  <c r="AF36" i="30"/>
  <c r="CJ54" i="30"/>
  <c r="CG53" i="30"/>
  <c r="CC53" i="30"/>
  <c r="N37" i="30"/>
  <c r="J38" i="30"/>
  <c r="K39" i="30" s="1"/>
  <c r="L37" i="30"/>
  <c r="B34" i="11"/>
  <c r="C34" i="11" s="1"/>
  <c r="B38" i="11"/>
  <c r="B42" i="11"/>
  <c r="B35" i="11"/>
  <c r="B39" i="11"/>
  <c r="C39" i="11" s="1"/>
  <c r="B43" i="11"/>
  <c r="B37" i="11"/>
  <c r="B41" i="11"/>
  <c r="B36" i="11"/>
  <c r="C36" i="11" s="1"/>
  <c r="B40" i="11"/>
  <c r="B14" i="11"/>
  <c r="B19" i="11"/>
  <c r="B22" i="11"/>
  <c r="B27" i="11"/>
  <c r="B30" i="11"/>
  <c r="B13" i="11"/>
  <c r="B17" i="11"/>
  <c r="B20" i="11"/>
  <c r="B25" i="11"/>
  <c r="B28" i="11"/>
  <c r="B33" i="11"/>
  <c r="B15" i="11"/>
  <c r="B18" i="11"/>
  <c r="B23" i="11"/>
  <c r="B26" i="11"/>
  <c r="B31" i="11"/>
  <c r="B16" i="11"/>
  <c r="B21" i="11"/>
  <c r="B24" i="11"/>
  <c r="B29" i="11"/>
  <c r="B32" i="11"/>
  <c r="F279" i="30"/>
  <c r="C6" i="11"/>
  <c r="D281" i="30"/>
  <c r="E280" i="30"/>
  <c r="AZ40" i="30" l="1"/>
  <c r="AY40" i="30"/>
  <c r="BZ49" i="30"/>
  <c r="BY49" i="30"/>
  <c r="CE54" i="30"/>
  <c r="CH53" i="30"/>
  <c r="BJ47" i="30"/>
  <c r="BG46" i="30"/>
  <c r="BC46" i="30"/>
  <c r="AV40" i="30"/>
  <c r="CD54" i="30"/>
  <c r="CI53" i="30"/>
  <c r="AJ37" i="30"/>
  <c r="AG36" i="30"/>
  <c r="AC36" i="30"/>
  <c r="BS50" i="30"/>
  <c r="BX49" i="30"/>
  <c r="CA49" i="30" s="1"/>
  <c r="N38" i="30"/>
  <c r="J39" i="30"/>
  <c r="K40" i="30" s="1"/>
  <c r="C32" i="11"/>
  <c r="C16" i="11"/>
  <c r="C41" i="11"/>
  <c r="C35" i="11"/>
  <c r="C37" i="11"/>
  <c r="C42" i="11"/>
  <c r="C24" i="11"/>
  <c r="C40" i="11"/>
  <c r="C43" i="11"/>
  <c r="C38" i="11"/>
  <c r="L38" i="30"/>
  <c r="C29" i="11"/>
  <c r="C26" i="11"/>
  <c r="C25" i="11"/>
  <c r="C22" i="11"/>
  <c r="C23" i="11"/>
  <c r="C20" i="11"/>
  <c r="C19" i="11"/>
  <c r="C21" i="11"/>
  <c r="C18" i="11"/>
  <c r="C33" i="11"/>
  <c r="C17" i="11"/>
  <c r="C30" i="11"/>
  <c r="C14" i="11"/>
  <c r="C31" i="11"/>
  <c r="C15" i="11"/>
  <c r="C28" i="11"/>
  <c r="C27" i="11"/>
  <c r="C13" i="11"/>
  <c r="F280" i="30"/>
  <c r="D282" i="30"/>
  <c r="E281" i="30"/>
  <c r="CK53" i="30" l="1"/>
  <c r="CN53" i="30" s="1"/>
  <c r="BD47" i="30"/>
  <c r="CM53" i="30"/>
  <c r="CF54" i="30" s="1"/>
  <c r="CL53" i="30"/>
  <c r="AX40" i="30"/>
  <c r="BA40" i="30" s="1"/>
  <c r="AD37" i="30"/>
  <c r="AE37" i="30"/>
  <c r="AH36" i="30"/>
  <c r="AI36" i="30" s="1"/>
  <c r="BE47" i="30"/>
  <c r="BH46" i="30"/>
  <c r="BW51" i="30"/>
  <c r="BT50" i="30"/>
  <c r="BP50" i="30"/>
  <c r="AS41" i="30"/>
  <c r="J40" i="30"/>
  <c r="K41" i="30" s="1"/>
  <c r="L39" i="30"/>
  <c r="N39" i="30"/>
  <c r="F281" i="30"/>
  <c r="D283" i="30"/>
  <c r="E282" i="30"/>
  <c r="AK36" i="30" l="1"/>
  <c r="AN36" i="30" s="1"/>
  <c r="AW42" i="30"/>
  <c r="AP41" i="30"/>
  <c r="AT41" i="30"/>
  <c r="AM36" i="30"/>
  <c r="AF37" i="30" s="1"/>
  <c r="AL36" i="30"/>
  <c r="BQ51" i="30"/>
  <c r="BM46" i="30"/>
  <c r="BL46" i="30"/>
  <c r="CJ55" i="30"/>
  <c r="CG54" i="30"/>
  <c r="CC54" i="30"/>
  <c r="BR51" i="30"/>
  <c r="BU50" i="30"/>
  <c r="BV50" i="30" s="1"/>
  <c r="BI46" i="30"/>
  <c r="J41" i="30"/>
  <c r="K42" i="30" s="1"/>
  <c r="L40" i="30"/>
  <c r="N40" i="30"/>
  <c r="F282" i="30"/>
  <c r="D284" i="30"/>
  <c r="E283" i="30"/>
  <c r="AJ38" i="30" l="1"/>
  <c r="AG37" i="30"/>
  <c r="AC37" i="30"/>
  <c r="BX50" i="30"/>
  <c r="CA50" i="30" s="1"/>
  <c r="BK46" i="30"/>
  <c r="BN46" i="30" s="1"/>
  <c r="AR42" i="30"/>
  <c r="AU41" i="30"/>
  <c r="CD55" i="30"/>
  <c r="AQ42" i="30"/>
  <c r="BZ50" i="30"/>
  <c r="BS51" i="30" s="1"/>
  <c r="BY50" i="30"/>
  <c r="CE55" i="30"/>
  <c r="CH54" i="30"/>
  <c r="BF47" i="30"/>
  <c r="N41" i="30"/>
  <c r="J42" i="30"/>
  <c r="K43" i="30" s="1"/>
  <c r="L41" i="30"/>
  <c r="F283" i="30"/>
  <c r="D285" i="30"/>
  <c r="E284" i="30"/>
  <c r="BW52" i="30" l="1"/>
  <c r="BP51" i="30"/>
  <c r="BT51" i="30"/>
  <c r="AD38" i="30"/>
  <c r="BJ48" i="30"/>
  <c r="BG47" i="30"/>
  <c r="BC47" i="30"/>
  <c r="AE38" i="30"/>
  <c r="AH37" i="30"/>
  <c r="CI54" i="30"/>
  <c r="CM54" i="30"/>
  <c r="CL54" i="30"/>
  <c r="AV41" i="30"/>
  <c r="AZ41" i="30"/>
  <c r="AY41" i="30"/>
  <c r="J43" i="30"/>
  <c r="K44" i="30" s="1"/>
  <c r="L42" i="30"/>
  <c r="N42" i="30"/>
  <c r="F284" i="30"/>
  <c r="D286" i="30"/>
  <c r="E285" i="30"/>
  <c r="BR52" i="30" l="1"/>
  <c r="BU51" i="30"/>
  <c r="CF55" i="30"/>
  <c r="BQ52" i="30"/>
  <c r="CK54" i="30"/>
  <c r="CN54" i="30" s="1"/>
  <c r="BD48" i="30"/>
  <c r="AX41" i="30"/>
  <c r="BA41" i="30" s="1"/>
  <c r="AS42" i="30"/>
  <c r="AI37" i="30"/>
  <c r="AM37" i="30"/>
  <c r="AL37" i="30"/>
  <c r="BE48" i="30"/>
  <c r="BH47" i="30"/>
  <c r="BI47" i="30" s="1"/>
  <c r="N43" i="30"/>
  <c r="J44" i="30"/>
  <c r="K45" i="30" s="1"/>
  <c r="L43" i="30"/>
  <c r="F285" i="30"/>
  <c r="D287" i="30"/>
  <c r="E286" i="30"/>
  <c r="BK47" i="30" l="1"/>
  <c r="BN47" i="30" s="1"/>
  <c r="CJ56" i="30"/>
  <c r="CG55" i="30"/>
  <c r="CC55" i="30"/>
  <c r="BV51" i="30"/>
  <c r="BZ51" i="30"/>
  <c r="BY51" i="30"/>
  <c r="BM47" i="30"/>
  <c r="BF48" i="30" s="1"/>
  <c r="BL47" i="30"/>
  <c r="AF38" i="30"/>
  <c r="AW43" i="30"/>
  <c r="AP42" i="30"/>
  <c r="AT42" i="30"/>
  <c r="AK37" i="30"/>
  <c r="AN37" i="30" s="1"/>
  <c r="J45" i="30"/>
  <c r="K46" i="30" s="1"/>
  <c r="L44" i="30"/>
  <c r="N44" i="30"/>
  <c r="F286" i="30"/>
  <c r="D288" i="30"/>
  <c r="E287" i="30"/>
  <c r="BX51" i="30" l="1"/>
  <c r="CA51" i="30" s="1"/>
  <c r="AQ43" i="30"/>
  <c r="BJ49" i="30"/>
  <c r="BC48" i="30"/>
  <c r="BG48" i="30"/>
  <c r="CD56" i="30"/>
  <c r="CE56" i="30"/>
  <c r="CH55" i="30"/>
  <c r="AR43" i="30"/>
  <c r="AU42" i="30"/>
  <c r="AJ39" i="30"/>
  <c r="AC38" i="30"/>
  <c r="AG38" i="30"/>
  <c r="BS52" i="30"/>
  <c r="N45" i="30"/>
  <c r="J46" i="30"/>
  <c r="K47" i="30" s="1"/>
  <c r="L45" i="30"/>
  <c r="F287" i="30"/>
  <c r="D289" i="30"/>
  <c r="E288" i="30"/>
  <c r="BW53" i="30" l="1"/>
  <c r="BT52" i="30"/>
  <c r="BP52" i="30"/>
  <c r="CM55" i="30"/>
  <c r="CL55" i="30"/>
  <c r="AE39" i="30"/>
  <c r="AH38" i="30"/>
  <c r="AZ42" i="30"/>
  <c r="AY42" i="30"/>
  <c r="AD39" i="30"/>
  <c r="AI38" i="30"/>
  <c r="BE49" i="30"/>
  <c r="BH48" i="30"/>
  <c r="AV42" i="30"/>
  <c r="CI55" i="30"/>
  <c r="BD49" i="30"/>
  <c r="BI48" i="30"/>
  <c r="J47" i="30"/>
  <c r="K48" i="30" s="1"/>
  <c r="L46" i="30"/>
  <c r="N46" i="30"/>
  <c r="F288" i="30"/>
  <c r="D290" i="30"/>
  <c r="E289" i="30"/>
  <c r="BK48" i="30" l="1"/>
  <c r="BN48" i="30" s="1"/>
  <c r="BQ53" i="30"/>
  <c r="CK55" i="30"/>
  <c r="CN55" i="30" s="1"/>
  <c r="BR53" i="30"/>
  <c r="BU52" i="30"/>
  <c r="BV52" i="30" s="1"/>
  <c r="AS43" i="30"/>
  <c r="AX42" i="30"/>
  <c r="BA42" i="30" s="1"/>
  <c r="AK38" i="30"/>
  <c r="AN38" i="30" s="1"/>
  <c r="BM48" i="30"/>
  <c r="BF49" i="30" s="1"/>
  <c r="BL48" i="30"/>
  <c r="AM38" i="30"/>
  <c r="AF39" i="30" s="1"/>
  <c r="AL38" i="30"/>
  <c r="CF56" i="30"/>
  <c r="N47" i="30"/>
  <c r="J48" i="30"/>
  <c r="K49" i="30" s="1"/>
  <c r="L47" i="30"/>
  <c r="F289" i="30"/>
  <c r="D291" i="30"/>
  <c r="E290" i="30"/>
  <c r="AJ40" i="30" l="1"/>
  <c r="AC39" i="30"/>
  <c r="AG39" i="30"/>
  <c r="BZ52" i="30"/>
  <c r="BS53" i="30" s="1"/>
  <c r="BY52" i="30"/>
  <c r="CJ57" i="30"/>
  <c r="CG56" i="30"/>
  <c r="CC56" i="30"/>
  <c r="BX52" i="30"/>
  <c r="CA52" i="30" s="1"/>
  <c r="BJ50" i="30"/>
  <c r="BC49" i="30"/>
  <c r="BG49" i="30"/>
  <c r="AW44" i="30"/>
  <c r="AP43" i="30"/>
  <c r="AT43" i="30"/>
  <c r="J49" i="30"/>
  <c r="K50" i="30" s="1"/>
  <c r="L48" i="30"/>
  <c r="N48" i="30"/>
  <c r="F290" i="30"/>
  <c r="D292" i="30"/>
  <c r="E291" i="30"/>
  <c r="BD50" i="30" l="1"/>
  <c r="CE57" i="30"/>
  <c r="CH56" i="30"/>
  <c r="AE40" i="30"/>
  <c r="AH39" i="30"/>
  <c r="AD40" i="30"/>
  <c r="AI39" i="30"/>
  <c r="AR44" i="30"/>
  <c r="AU43" i="30"/>
  <c r="BE50" i="30"/>
  <c r="BH49" i="30"/>
  <c r="BI49" i="30" s="1"/>
  <c r="CD57" i="30"/>
  <c r="CI56" i="30"/>
  <c r="AQ44" i="30"/>
  <c r="AV43" i="30"/>
  <c r="BW54" i="30"/>
  <c r="BP53" i="30"/>
  <c r="BT53" i="30"/>
  <c r="N49" i="30"/>
  <c r="J50" i="30"/>
  <c r="K51" i="30" s="1"/>
  <c r="L49" i="30"/>
  <c r="F291" i="30"/>
  <c r="D293" i="30"/>
  <c r="E292" i="30"/>
  <c r="BK49" i="30" l="1"/>
  <c r="BN49" i="30" s="1"/>
  <c r="AX43" i="30"/>
  <c r="BA43" i="30" s="1"/>
  <c r="AK39" i="30"/>
  <c r="AN39" i="30" s="1"/>
  <c r="BQ54" i="30"/>
  <c r="AZ43" i="30"/>
  <c r="AS44" i="30" s="1"/>
  <c r="AY43" i="30"/>
  <c r="BM49" i="30"/>
  <c r="BF50" i="30" s="1"/>
  <c r="BL49" i="30"/>
  <c r="CM56" i="30"/>
  <c r="CL56" i="30"/>
  <c r="BR54" i="30"/>
  <c r="BU53" i="30"/>
  <c r="CF57" i="30"/>
  <c r="CK56" i="30"/>
  <c r="CN56" i="30" s="1"/>
  <c r="AM39" i="30"/>
  <c r="AF40" i="30" s="1"/>
  <c r="AL39" i="30"/>
  <c r="N50" i="30"/>
  <c r="J51" i="30"/>
  <c r="K52" i="30" s="1"/>
  <c r="L50" i="30"/>
  <c r="F292" i="30"/>
  <c r="D294" i="30"/>
  <c r="E293" i="30"/>
  <c r="AJ41" i="30" l="1"/>
  <c r="AC40" i="30"/>
  <c r="AG40" i="30"/>
  <c r="AW45" i="30"/>
  <c r="AT44" i="30"/>
  <c r="AP44" i="30"/>
  <c r="CJ58" i="30"/>
  <c r="CG57" i="30"/>
  <c r="CC57" i="30"/>
  <c r="BZ53" i="30"/>
  <c r="BY53" i="30"/>
  <c r="BV53" i="30"/>
  <c r="BJ51" i="30"/>
  <c r="BG50" i="30"/>
  <c r="BC50" i="30"/>
  <c r="N51" i="30"/>
  <c r="J52" i="30"/>
  <c r="K53" i="30" s="1"/>
  <c r="L51" i="30"/>
  <c r="F293" i="30"/>
  <c r="D295" i="30"/>
  <c r="E294" i="30"/>
  <c r="CD58" i="30" l="1"/>
  <c r="AQ45" i="30"/>
  <c r="AE41" i="30"/>
  <c r="AH40" i="30"/>
  <c r="BX53" i="30"/>
  <c r="CA53" i="30" s="1"/>
  <c r="CE58" i="30"/>
  <c r="CH57" i="30"/>
  <c r="AR45" i="30"/>
  <c r="AU44" i="30"/>
  <c r="AD41" i="30"/>
  <c r="AI40" i="30"/>
  <c r="BD51" i="30"/>
  <c r="BE51" i="30"/>
  <c r="BH50" i="30"/>
  <c r="BI50" i="30" s="1"/>
  <c r="BS54" i="30"/>
  <c r="J53" i="30"/>
  <c r="K54" i="30" s="1"/>
  <c r="L52" i="30"/>
  <c r="N52" i="30"/>
  <c r="F294" i="30"/>
  <c r="D296" i="30"/>
  <c r="E295" i="30"/>
  <c r="BK50" i="30" l="1"/>
  <c r="BN50" i="30" s="1"/>
  <c r="BW55" i="30"/>
  <c r="BP54" i="30"/>
  <c r="BT54" i="30"/>
  <c r="BM50" i="30"/>
  <c r="BF51" i="30" s="1"/>
  <c r="BL50" i="30"/>
  <c r="CM57" i="30"/>
  <c r="CL57" i="30"/>
  <c r="CI57" i="30"/>
  <c r="AZ44" i="30"/>
  <c r="AY44" i="30"/>
  <c r="AV44" i="30"/>
  <c r="AK40" i="30"/>
  <c r="AN40" i="30" s="1"/>
  <c r="AM40" i="30"/>
  <c r="AF41" i="30" s="1"/>
  <c r="AL40" i="30"/>
  <c r="N53" i="30"/>
  <c r="J54" i="30"/>
  <c r="K55" i="30" s="1"/>
  <c r="L53" i="30"/>
  <c r="F295" i="30"/>
  <c r="D297" i="30"/>
  <c r="E296" i="30"/>
  <c r="AJ42" i="30" l="1"/>
  <c r="AG41" i="30"/>
  <c r="AC41" i="30"/>
  <c r="BJ52" i="30"/>
  <c r="BG51" i="30"/>
  <c r="BC51" i="30"/>
  <c r="AS45" i="30"/>
  <c r="AX44" i="30"/>
  <c r="BA44" i="30" s="1"/>
  <c r="BR55" i="30"/>
  <c r="BU54" i="30"/>
  <c r="BQ55" i="30"/>
  <c r="BV54" i="30"/>
  <c r="CK57" i="30"/>
  <c r="CN57" i="30" s="1"/>
  <c r="CF58" i="30"/>
  <c r="N54" i="30"/>
  <c r="J55" i="30"/>
  <c r="K56" i="30" s="1"/>
  <c r="L54" i="30"/>
  <c r="F296" i="30"/>
  <c r="D298" i="30"/>
  <c r="E297" i="30"/>
  <c r="BD52" i="30" l="1"/>
  <c r="AD42" i="30"/>
  <c r="CJ59" i="30"/>
  <c r="CC58" i="30"/>
  <c r="CG58" i="30"/>
  <c r="BZ54" i="30"/>
  <c r="BS55" i="30" s="1"/>
  <c r="BY54" i="30"/>
  <c r="BE52" i="30"/>
  <c r="BH51" i="30"/>
  <c r="BI51" i="30" s="1"/>
  <c r="AE42" i="30"/>
  <c r="AH41" i="30"/>
  <c r="BX54" i="30"/>
  <c r="CA54" i="30" s="1"/>
  <c r="AW46" i="30"/>
  <c r="AP45" i="30"/>
  <c r="AT45" i="30"/>
  <c r="L55" i="30"/>
  <c r="J56" i="30"/>
  <c r="K57" i="30" s="1"/>
  <c r="N55" i="30"/>
  <c r="F297" i="30"/>
  <c r="D299" i="30"/>
  <c r="E298" i="30"/>
  <c r="BK51" i="30" l="1"/>
  <c r="BN51" i="30" s="1"/>
  <c r="BW56" i="30"/>
  <c r="BP55" i="30"/>
  <c r="BT55" i="30"/>
  <c r="AM41" i="30"/>
  <c r="AL41" i="30"/>
  <c r="CE59" i="30"/>
  <c r="CH58" i="30"/>
  <c r="AI41" i="30"/>
  <c r="BM51" i="30"/>
  <c r="BF52" i="30" s="1"/>
  <c r="BL51" i="30"/>
  <c r="AR46" i="30"/>
  <c r="AU45" i="30"/>
  <c r="AV45" i="30" s="1"/>
  <c r="AQ46" i="30"/>
  <c r="CD59" i="30"/>
  <c r="CI58" i="30"/>
  <c r="N56" i="30"/>
  <c r="L56" i="30"/>
  <c r="J57" i="30"/>
  <c r="K58" i="30" s="1"/>
  <c r="F298" i="30"/>
  <c r="D300" i="30"/>
  <c r="E299" i="30"/>
  <c r="AX45" i="30" l="1"/>
  <c r="BA45" i="30" s="1"/>
  <c r="CK58" i="30"/>
  <c r="CN58" i="30" s="1"/>
  <c r="CM58" i="30"/>
  <c r="CF59" i="30" s="1"/>
  <c r="CL58" i="30"/>
  <c r="BR56" i="30"/>
  <c r="BU55" i="30"/>
  <c r="AZ45" i="30"/>
  <c r="AS46" i="30" s="1"/>
  <c r="AY45" i="30"/>
  <c r="BJ53" i="30"/>
  <c r="BC52" i="30"/>
  <c r="BG52" i="30"/>
  <c r="BQ56" i="30"/>
  <c r="BV55" i="30"/>
  <c r="AF42" i="30"/>
  <c r="AK41" i="30"/>
  <c r="AN41" i="30" s="1"/>
  <c r="N57" i="30"/>
  <c r="J58" i="30"/>
  <c r="K59" i="30" s="1"/>
  <c r="L57" i="30"/>
  <c r="F299" i="30"/>
  <c r="D301" i="30"/>
  <c r="E300" i="30"/>
  <c r="CJ60" i="30" l="1"/>
  <c r="CG59" i="30"/>
  <c r="CC59" i="30"/>
  <c r="BX55" i="30"/>
  <c r="CA55" i="30" s="1"/>
  <c r="BD53" i="30"/>
  <c r="BZ55" i="30"/>
  <c r="BS56" i="30" s="1"/>
  <c r="BY55" i="30"/>
  <c r="AW47" i="30"/>
  <c r="AT46" i="30"/>
  <c r="AP46" i="30"/>
  <c r="AJ43" i="30"/>
  <c r="AC42" i="30"/>
  <c r="AG42" i="30"/>
  <c r="BE53" i="30"/>
  <c r="BH52" i="30"/>
  <c r="BI52" i="30" s="1"/>
  <c r="N58" i="30"/>
  <c r="J59" i="30"/>
  <c r="K60" i="30" s="1"/>
  <c r="L58" i="30"/>
  <c r="F300" i="30"/>
  <c r="D302" i="30"/>
  <c r="E301" i="30"/>
  <c r="BW57" i="30" l="1"/>
  <c r="BT56" i="30"/>
  <c r="BP56" i="30"/>
  <c r="BK52" i="30"/>
  <c r="BN52" i="30" s="1"/>
  <c r="CD60" i="30"/>
  <c r="CE60" i="30"/>
  <c r="CH59" i="30"/>
  <c r="CI59" i="30" s="1"/>
  <c r="AE43" i="30"/>
  <c r="AH42" i="30"/>
  <c r="AQ47" i="30"/>
  <c r="BM52" i="30"/>
  <c r="BF53" i="30" s="1"/>
  <c r="BL52" i="30"/>
  <c r="AD43" i="30"/>
  <c r="AI42" i="30"/>
  <c r="AR47" i="30"/>
  <c r="AU46" i="30"/>
  <c r="N59" i="30"/>
  <c r="J60" i="30"/>
  <c r="K61" i="30" s="1"/>
  <c r="L59" i="30"/>
  <c r="F301" i="30"/>
  <c r="D303" i="30"/>
  <c r="E302" i="30"/>
  <c r="BJ54" i="30" l="1"/>
  <c r="BC53" i="30"/>
  <c r="BG53" i="30"/>
  <c r="CK59" i="30"/>
  <c r="CN59" i="30" s="1"/>
  <c r="AZ46" i="30"/>
  <c r="AY46" i="30"/>
  <c r="AV46" i="30"/>
  <c r="BQ57" i="30"/>
  <c r="BR57" i="30"/>
  <c r="BU56" i="30"/>
  <c r="CM59" i="30"/>
  <c r="CF60" i="30" s="1"/>
  <c r="CL59" i="30"/>
  <c r="AK42" i="30"/>
  <c r="AN42" i="30" s="1"/>
  <c r="AM42" i="30"/>
  <c r="AF43" i="30" s="1"/>
  <c r="AL42" i="30"/>
  <c r="L60" i="30"/>
  <c r="J61" i="30"/>
  <c r="K62" i="30" s="1"/>
  <c r="N60" i="30"/>
  <c r="F302" i="30"/>
  <c r="D304" i="30"/>
  <c r="E303" i="30"/>
  <c r="AJ44" i="30" l="1"/>
  <c r="AG43" i="30"/>
  <c r="AC43" i="30"/>
  <c r="BZ56" i="30"/>
  <c r="BY56" i="30"/>
  <c r="BE54" i="30"/>
  <c r="BH53" i="30"/>
  <c r="BI53" i="30" s="1"/>
  <c r="BD54" i="30"/>
  <c r="AS47" i="30"/>
  <c r="AX46" i="30"/>
  <c r="BA46" i="30" s="1"/>
  <c r="CJ61" i="30"/>
  <c r="CG60" i="30"/>
  <c r="CC60" i="30"/>
  <c r="BV56" i="30"/>
  <c r="N61" i="30"/>
  <c r="J62" i="30"/>
  <c r="K63" i="30" s="1"/>
  <c r="L61" i="30"/>
  <c r="F303" i="30"/>
  <c r="D305" i="30"/>
  <c r="E304" i="30"/>
  <c r="BK53" i="30" l="1"/>
  <c r="BN53" i="30" s="1"/>
  <c r="AD44" i="30"/>
  <c r="CD61" i="30"/>
  <c r="CE61" i="30"/>
  <c r="CH60" i="30"/>
  <c r="CI60" i="30" s="1"/>
  <c r="AE44" i="30"/>
  <c r="AH43" i="30"/>
  <c r="AI43" i="30" s="1"/>
  <c r="BX56" i="30"/>
  <c r="CA56" i="30" s="1"/>
  <c r="AW48" i="30"/>
  <c r="AP47" i="30"/>
  <c r="AT47" i="30"/>
  <c r="BM53" i="30"/>
  <c r="BF54" i="30" s="1"/>
  <c r="BL53" i="30"/>
  <c r="BS57" i="30"/>
  <c r="J63" i="30"/>
  <c r="K64" i="30" s="1"/>
  <c r="L62" i="30"/>
  <c r="N62" i="30"/>
  <c r="F304" i="30"/>
  <c r="D306" i="30"/>
  <c r="E305" i="30"/>
  <c r="AQ48" i="30" l="1"/>
  <c r="BJ55" i="30"/>
  <c r="BC54" i="30"/>
  <c r="BG54" i="30"/>
  <c r="CM60" i="30"/>
  <c r="CF61" i="30" s="1"/>
  <c r="CL60" i="30"/>
  <c r="AR48" i="30"/>
  <c r="AU47" i="30"/>
  <c r="AM43" i="30"/>
  <c r="AF44" i="30" s="1"/>
  <c r="AL43" i="30"/>
  <c r="AK43" i="30"/>
  <c r="AN43" i="30" s="1"/>
  <c r="BW58" i="30"/>
  <c r="BT57" i="30"/>
  <c r="BP57" i="30"/>
  <c r="CK60" i="30"/>
  <c r="CN60" i="30" s="1"/>
  <c r="N63" i="30"/>
  <c r="J64" i="30"/>
  <c r="K65" i="30" s="1"/>
  <c r="L63" i="30"/>
  <c r="F305" i="30"/>
  <c r="D307" i="30"/>
  <c r="E306" i="30"/>
  <c r="AZ47" i="30" l="1"/>
  <c r="AY47" i="30"/>
  <c r="CJ62" i="30"/>
  <c r="CG61" i="30"/>
  <c r="CC61" i="30"/>
  <c r="AJ45" i="30"/>
  <c r="AC44" i="30"/>
  <c r="AG44" i="30"/>
  <c r="BE55" i="30"/>
  <c r="BH54" i="30"/>
  <c r="BI54" i="30" s="1"/>
  <c r="AV47" i="30"/>
  <c r="BQ58" i="30"/>
  <c r="BD55" i="30"/>
  <c r="BR58" i="30"/>
  <c r="BU57" i="30"/>
  <c r="BV57" i="30" s="1"/>
  <c r="N64" i="30"/>
  <c r="J65" i="30"/>
  <c r="K66" i="30" s="1"/>
  <c r="L64" i="30"/>
  <c r="F306" i="30"/>
  <c r="D308" i="30"/>
  <c r="E307" i="30"/>
  <c r="BK54" i="30" l="1"/>
  <c r="BN54" i="30" s="1"/>
  <c r="AE45" i="30"/>
  <c r="AH44" i="30"/>
  <c r="CD62" i="30"/>
  <c r="BZ57" i="30"/>
  <c r="BS58" i="30" s="1"/>
  <c r="BY57" i="30"/>
  <c r="AS48" i="30"/>
  <c r="AX47" i="30"/>
  <c r="BA47" i="30" s="1"/>
  <c r="BX57" i="30"/>
  <c r="CA57" i="30" s="1"/>
  <c r="BM54" i="30"/>
  <c r="BF55" i="30" s="1"/>
  <c r="BL54" i="30"/>
  <c r="AD45" i="30"/>
  <c r="AI44" i="30"/>
  <c r="CE62" i="30"/>
  <c r="CH61" i="30"/>
  <c r="N65" i="30"/>
  <c r="J66" i="30"/>
  <c r="K67" i="30" s="1"/>
  <c r="L65" i="30"/>
  <c r="F307" i="30"/>
  <c r="D309" i="30"/>
  <c r="E308" i="30"/>
  <c r="BJ56" i="30" l="1"/>
  <c r="BC55" i="30"/>
  <c r="BG55" i="30"/>
  <c r="AK44" i="30"/>
  <c r="AN44" i="30" s="1"/>
  <c r="CM61" i="30"/>
  <c r="CL61" i="30"/>
  <c r="BW59" i="30"/>
  <c r="BP58" i="30"/>
  <c r="BT58" i="30"/>
  <c r="AM44" i="30"/>
  <c r="AF45" i="30" s="1"/>
  <c r="AL44" i="30"/>
  <c r="CI61" i="30"/>
  <c r="AW49" i="30"/>
  <c r="AP48" i="30"/>
  <c r="AT48" i="30"/>
  <c r="N66" i="30"/>
  <c r="J67" i="30"/>
  <c r="K68" i="30" s="1"/>
  <c r="L66" i="30"/>
  <c r="F308" i="30"/>
  <c r="D310" i="30"/>
  <c r="E309" i="30"/>
  <c r="AJ46" i="30" l="1"/>
  <c r="AG45" i="30"/>
  <c r="AC45" i="30"/>
  <c r="BR59" i="30"/>
  <c r="BU58" i="30"/>
  <c r="AR49" i="30"/>
  <c r="AU48" i="30"/>
  <c r="AV48" i="30" s="1"/>
  <c r="AQ49" i="30"/>
  <c r="BE56" i="30"/>
  <c r="BH55" i="30"/>
  <c r="BD56" i="30"/>
  <c r="CK61" i="30"/>
  <c r="CN61" i="30" s="1"/>
  <c r="BQ59" i="30"/>
  <c r="BV58" i="30"/>
  <c r="CF62" i="30"/>
  <c r="N67" i="30"/>
  <c r="J68" i="30"/>
  <c r="K69" i="30" s="1"/>
  <c r="L67" i="30"/>
  <c r="F309" i="30"/>
  <c r="D311" i="30"/>
  <c r="E310" i="30"/>
  <c r="BX58" i="30" l="1"/>
  <c r="CA58" i="30" s="1"/>
  <c r="BI55" i="30"/>
  <c r="BM55" i="30"/>
  <c r="BL55" i="30"/>
  <c r="AD46" i="30"/>
  <c r="BZ58" i="30"/>
  <c r="BS59" i="30" s="1"/>
  <c r="BY58" i="30"/>
  <c r="AE46" i="30"/>
  <c r="AH45" i="30"/>
  <c r="CJ63" i="30"/>
  <c r="CC62" i="30"/>
  <c r="CG62" i="30"/>
  <c r="AZ48" i="30"/>
  <c r="AS49" i="30" s="1"/>
  <c r="AY48" i="30"/>
  <c r="AX48" i="30"/>
  <c r="BA48" i="30" s="1"/>
  <c r="N68" i="30"/>
  <c r="J69" i="30"/>
  <c r="K70" i="30" s="1"/>
  <c r="L68" i="30"/>
  <c r="F310" i="30"/>
  <c r="D312" i="30"/>
  <c r="E311" i="30"/>
  <c r="BW60" i="30" l="1"/>
  <c r="BT59" i="30"/>
  <c r="BP59" i="30"/>
  <c r="BK55" i="30"/>
  <c r="BN55" i="30" s="1"/>
  <c r="AW50" i="30"/>
  <c r="AT49" i="30"/>
  <c r="AP49" i="30"/>
  <c r="CE63" i="30"/>
  <c r="CH62" i="30"/>
  <c r="AM45" i="30"/>
  <c r="AL45" i="30"/>
  <c r="CD63" i="30"/>
  <c r="CI62" i="30"/>
  <c r="AI45" i="30"/>
  <c r="BF56" i="30"/>
  <c r="N69" i="30"/>
  <c r="J70" i="30"/>
  <c r="K71" i="30" s="1"/>
  <c r="L69" i="30"/>
  <c r="F311" i="30"/>
  <c r="D313" i="30"/>
  <c r="E312" i="30"/>
  <c r="AF46" i="30" l="1"/>
  <c r="AK45" i="30"/>
  <c r="AN45" i="30" s="1"/>
  <c r="BQ60" i="30"/>
  <c r="CK62" i="30"/>
  <c r="CN62" i="30" s="1"/>
  <c r="AQ50" i="30"/>
  <c r="BR60" i="30"/>
  <c r="BU59" i="30"/>
  <c r="BJ57" i="30"/>
  <c r="BC56" i="30"/>
  <c r="BG56" i="30"/>
  <c r="CM62" i="30"/>
  <c r="CF63" i="30" s="1"/>
  <c r="CL62" i="30"/>
  <c r="AR50" i="30"/>
  <c r="AU49" i="30"/>
  <c r="J71" i="30"/>
  <c r="K72" i="30" s="1"/>
  <c r="L70" i="30"/>
  <c r="N70" i="30"/>
  <c r="F312" i="30"/>
  <c r="D314" i="30"/>
  <c r="E313" i="30"/>
  <c r="CJ64" i="30" l="1"/>
  <c r="CG63" i="30"/>
  <c r="CC63" i="30"/>
  <c r="AZ49" i="30"/>
  <c r="AY49" i="30"/>
  <c r="AV49" i="30"/>
  <c r="BE57" i="30"/>
  <c r="BH56" i="30"/>
  <c r="BV59" i="30"/>
  <c r="BZ59" i="30"/>
  <c r="BY59" i="30"/>
  <c r="BD57" i="30"/>
  <c r="BI56" i="30"/>
  <c r="AJ47" i="30"/>
  <c r="AG46" i="30"/>
  <c r="AC46" i="30"/>
  <c r="N71" i="30"/>
  <c r="J72" i="30"/>
  <c r="K73" i="30" s="1"/>
  <c r="L71" i="30"/>
  <c r="F313" i="30"/>
  <c r="D315" i="30"/>
  <c r="E314" i="30"/>
  <c r="BS60" i="30" l="1"/>
  <c r="CD64" i="30"/>
  <c r="AD47" i="30"/>
  <c r="AE47" i="30"/>
  <c r="AH46" i="30"/>
  <c r="AX49" i="30"/>
  <c r="BA49" i="30" s="1"/>
  <c r="CE64" i="30"/>
  <c r="CH63" i="30"/>
  <c r="BK56" i="30"/>
  <c r="BN56" i="30" s="1"/>
  <c r="BM56" i="30"/>
  <c r="BF57" i="30" s="1"/>
  <c r="BL56" i="30"/>
  <c r="BX59" i="30"/>
  <c r="CA59" i="30" s="1"/>
  <c r="AS50" i="30"/>
  <c r="N72" i="30"/>
  <c r="J73" i="30"/>
  <c r="K74" i="30" s="1"/>
  <c r="L72" i="30"/>
  <c r="F314" i="30"/>
  <c r="E315" i="30"/>
  <c r="AI46" i="30" l="1"/>
  <c r="AM46" i="30"/>
  <c r="AL46" i="30"/>
  <c r="BJ58" i="30"/>
  <c r="BG57" i="30"/>
  <c r="BC57" i="30"/>
  <c r="AW51" i="30"/>
  <c r="AP50" i="30"/>
  <c r="AT50" i="30"/>
  <c r="CI63" i="30"/>
  <c r="CM63" i="30"/>
  <c r="CL63" i="30"/>
  <c r="BW61" i="30"/>
  <c r="BP60" i="30"/>
  <c r="BT60" i="30"/>
  <c r="N73" i="30"/>
  <c r="J74" i="30"/>
  <c r="K75" i="30" s="1"/>
  <c r="L73" i="30"/>
  <c r="F315" i="30"/>
  <c r="CK63" i="30" l="1"/>
  <c r="CN63" i="30" s="1"/>
  <c r="BQ61" i="30"/>
  <c r="AR51" i="30"/>
  <c r="AU50" i="30"/>
  <c r="BD58" i="30"/>
  <c r="CF64" i="30"/>
  <c r="BR61" i="30"/>
  <c r="BU60" i="30"/>
  <c r="AQ51" i="30"/>
  <c r="AV50" i="30"/>
  <c r="BE58" i="30"/>
  <c r="BH57" i="30"/>
  <c r="BI57" i="30" s="1"/>
  <c r="AF47" i="30"/>
  <c r="AK46" i="30"/>
  <c r="AN46" i="30" s="1"/>
  <c r="N74" i="30"/>
  <c r="J75" i="30"/>
  <c r="K76" i="30" s="1"/>
  <c r="L74" i="30"/>
  <c r="BK57" i="30" l="1"/>
  <c r="BN57" i="30" s="1"/>
  <c r="BZ60" i="30"/>
  <c r="BY60" i="30"/>
  <c r="AJ48" i="30"/>
  <c r="AC47" i="30"/>
  <c r="AG47" i="30"/>
  <c r="AX50" i="30"/>
  <c r="BA50" i="30" s="1"/>
  <c r="BM57" i="30"/>
  <c r="BF58" i="30" s="1"/>
  <c r="BL57" i="30"/>
  <c r="BV60" i="30"/>
  <c r="CJ65" i="30"/>
  <c r="CG64" i="30"/>
  <c r="CC64" i="30"/>
  <c r="AZ50" i="30"/>
  <c r="AS51" i="30" s="1"/>
  <c r="AY50" i="30"/>
  <c r="N75" i="30"/>
  <c r="J76" i="30"/>
  <c r="K77" i="30" s="1"/>
  <c r="L75" i="30"/>
  <c r="BJ59" i="30" l="1"/>
  <c r="BG58" i="30"/>
  <c r="BC58" i="30"/>
  <c r="BX60" i="30"/>
  <c r="CA60" i="30" s="1"/>
  <c r="CD65" i="30"/>
  <c r="CE65" i="30"/>
  <c r="CH64" i="30"/>
  <c r="CI64" i="30" s="1"/>
  <c r="AE48" i="30"/>
  <c r="AH47" i="30"/>
  <c r="AW52" i="30"/>
  <c r="AP51" i="30"/>
  <c r="AT51" i="30"/>
  <c r="AD48" i="30"/>
  <c r="AI47" i="30"/>
  <c r="BS61" i="30"/>
  <c r="N76" i="30"/>
  <c r="J77" i="30"/>
  <c r="K78" i="30" s="1"/>
  <c r="L76" i="30"/>
  <c r="CM64" i="30" l="1"/>
  <c r="CF65" i="30" s="1"/>
  <c r="CL64" i="30"/>
  <c r="BD59" i="30"/>
  <c r="BW62" i="30"/>
  <c r="BP61" i="30"/>
  <c r="BT61" i="30"/>
  <c r="AR52" i="30"/>
  <c r="AU51" i="30"/>
  <c r="AM47" i="30"/>
  <c r="AF48" i="30" s="1"/>
  <c r="AL47" i="30"/>
  <c r="BE59" i="30"/>
  <c r="BH58" i="30"/>
  <c r="AK47" i="30"/>
  <c r="AN47" i="30" s="1"/>
  <c r="AQ52" i="30"/>
  <c r="AV51" i="30"/>
  <c r="CK64" i="30"/>
  <c r="CN64" i="30" s="1"/>
  <c r="L77" i="30"/>
  <c r="J78" i="30"/>
  <c r="K79" i="30" s="1"/>
  <c r="N77" i="30"/>
  <c r="AJ49" i="30" l="1"/>
  <c r="AG48" i="30"/>
  <c r="AC48" i="30"/>
  <c r="AX51" i="30"/>
  <c r="BA51" i="30" s="1"/>
  <c r="AZ51" i="30"/>
  <c r="AS52" i="30" s="1"/>
  <c r="AY51" i="30"/>
  <c r="BQ62" i="30"/>
  <c r="BM58" i="30"/>
  <c r="BL58" i="30"/>
  <c r="BR62" i="30"/>
  <c r="BU61" i="30"/>
  <c r="BI58" i="30"/>
  <c r="CJ66" i="30"/>
  <c r="CG65" i="30"/>
  <c r="CC65" i="30"/>
  <c r="N78" i="30"/>
  <c r="J79" i="30"/>
  <c r="K80" i="30" s="1"/>
  <c r="L78" i="30"/>
  <c r="BF59" i="30" l="1"/>
  <c r="BK58" i="30"/>
  <c r="BN58" i="30" s="1"/>
  <c r="AD49" i="30"/>
  <c r="CE66" i="30"/>
  <c r="CH65" i="30"/>
  <c r="CI65" i="30" s="1"/>
  <c r="AW53" i="30"/>
  <c r="AT52" i="30"/>
  <c r="AP52" i="30"/>
  <c r="AE49" i="30"/>
  <c r="AH48" i="30"/>
  <c r="AI48" i="30" s="1"/>
  <c r="CD66" i="30"/>
  <c r="BV61" i="30"/>
  <c r="BZ61" i="30"/>
  <c r="BY61" i="30"/>
  <c r="N79" i="30"/>
  <c r="J80" i="30"/>
  <c r="K81" i="30" s="1"/>
  <c r="L79" i="30"/>
  <c r="AK48" i="30" l="1"/>
  <c r="AN48" i="30" s="1"/>
  <c r="CK65" i="30"/>
  <c r="CN65" i="30" s="1"/>
  <c r="BS62" i="30"/>
  <c r="AQ53" i="30"/>
  <c r="CM65" i="30"/>
  <c r="CF66" i="30" s="1"/>
  <c r="CL65" i="30"/>
  <c r="BX61" i="30"/>
  <c r="CA61" i="30" s="1"/>
  <c r="AM48" i="30"/>
  <c r="AF49" i="30" s="1"/>
  <c r="AL48" i="30"/>
  <c r="AR53" i="30"/>
  <c r="AU52" i="30"/>
  <c r="BJ60" i="30"/>
  <c r="BC59" i="30"/>
  <c r="BG59" i="30"/>
  <c r="N80" i="30"/>
  <c r="J81" i="30"/>
  <c r="K82" i="30" s="1"/>
  <c r="L80" i="30"/>
  <c r="AJ50" i="30" l="1"/>
  <c r="AC49" i="30"/>
  <c r="AG49" i="30"/>
  <c r="BW63" i="30"/>
  <c r="BP62" i="30"/>
  <c r="BT62" i="30"/>
  <c r="BE60" i="30"/>
  <c r="BH59" i="30"/>
  <c r="AV52" i="30"/>
  <c r="AZ52" i="30"/>
  <c r="AY52" i="30"/>
  <c r="BD60" i="30"/>
  <c r="BI59" i="30"/>
  <c r="CJ67" i="30"/>
  <c r="CG66" i="30"/>
  <c r="CC66" i="30"/>
  <c r="J82" i="30"/>
  <c r="K83" i="30" s="1"/>
  <c r="L81" i="30"/>
  <c r="N81" i="30"/>
  <c r="AX52" i="30" l="1"/>
  <c r="BA52" i="30" s="1"/>
  <c r="BR63" i="30"/>
  <c r="BU62" i="30"/>
  <c r="AE50" i="30"/>
  <c r="AH49" i="30"/>
  <c r="AI49" i="30" s="1"/>
  <c r="BM59" i="30"/>
  <c r="BF60" i="30" s="1"/>
  <c r="BL59" i="30"/>
  <c r="BQ63" i="30"/>
  <c r="BV62" i="30"/>
  <c r="AD50" i="30"/>
  <c r="CD67" i="30"/>
  <c r="CE67" i="30"/>
  <c r="CH66" i="30"/>
  <c r="CI66" i="30" s="1"/>
  <c r="BK59" i="30"/>
  <c r="BN59" i="30" s="1"/>
  <c r="AS53" i="30"/>
  <c r="N82" i="30"/>
  <c r="J83" i="30"/>
  <c r="K84" i="30" s="1"/>
  <c r="L82" i="30"/>
  <c r="CK66" i="30" l="1"/>
  <c r="CN66" i="30" s="1"/>
  <c r="AW54" i="30"/>
  <c r="AP53" i="30"/>
  <c r="AT53" i="30"/>
  <c r="CM66" i="30"/>
  <c r="CF67" i="30" s="1"/>
  <c r="CL66" i="30"/>
  <c r="BX62" i="30"/>
  <c r="CA62" i="30" s="1"/>
  <c r="BJ61" i="30"/>
  <c r="BG60" i="30"/>
  <c r="BC60" i="30"/>
  <c r="BZ62" i="30"/>
  <c r="BS63" i="30" s="1"/>
  <c r="BY62" i="30"/>
  <c r="AK49" i="30"/>
  <c r="AN49" i="30" s="1"/>
  <c r="AM49" i="30"/>
  <c r="AF50" i="30" s="1"/>
  <c r="AL49" i="30"/>
  <c r="N83" i="30"/>
  <c r="J84" i="30"/>
  <c r="K85" i="30" s="1"/>
  <c r="L83" i="30"/>
  <c r="CJ68" i="30" l="1"/>
  <c r="CC67" i="30"/>
  <c r="CG67" i="30"/>
  <c r="AJ51" i="30"/>
  <c r="AG50" i="30"/>
  <c r="AC50" i="30"/>
  <c r="BE61" i="30"/>
  <c r="BH60" i="30"/>
  <c r="AR54" i="30"/>
  <c r="AU53" i="30"/>
  <c r="AQ54" i="30"/>
  <c r="BW64" i="30"/>
  <c r="BT63" i="30"/>
  <c r="BP63" i="30"/>
  <c r="BD61" i="30"/>
  <c r="BI60" i="30"/>
  <c r="J85" i="30"/>
  <c r="K86" i="30" s="1"/>
  <c r="L84" i="30"/>
  <c r="N84" i="30"/>
  <c r="AD51" i="30" l="1"/>
  <c r="CE68" i="30"/>
  <c r="CH67" i="30"/>
  <c r="BK60" i="30"/>
  <c r="BN60" i="30" s="1"/>
  <c r="BM60" i="30"/>
  <c r="BF61" i="30" s="1"/>
  <c r="BL60" i="30"/>
  <c r="AE51" i="30"/>
  <c r="AH50" i="30"/>
  <c r="AI50" i="30" s="1"/>
  <c r="CD68" i="30"/>
  <c r="CI67" i="30"/>
  <c r="BR64" i="30"/>
  <c r="BU63" i="30"/>
  <c r="AZ53" i="30"/>
  <c r="AY53" i="30"/>
  <c r="BQ64" i="30"/>
  <c r="BV63" i="30"/>
  <c r="AV53" i="30"/>
  <c r="N85" i="30"/>
  <c r="J86" i="30"/>
  <c r="K87" i="30" s="1"/>
  <c r="L85" i="30"/>
  <c r="AK50" i="30" l="1"/>
  <c r="AN50" i="30" s="1"/>
  <c r="BX63" i="30"/>
  <c r="CA63" i="30" s="1"/>
  <c r="BZ63" i="30"/>
  <c r="BS64" i="30" s="1"/>
  <c r="BY63" i="30"/>
  <c r="AM50" i="30"/>
  <c r="AF51" i="30" s="1"/>
  <c r="AL50" i="30"/>
  <c r="BJ62" i="30"/>
  <c r="BG61" i="30"/>
  <c r="BC61" i="30"/>
  <c r="CM67" i="30"/>
  <c r="CF68" i="30" s="1"/>
  <c r="CL67" i="30"/>
  <c r="AS54" i="30"/>
  <c r="AX53" i="30"/>
  <c r="BA53" i="30" s="1"/>
  <c r="CK67" i="30"/>
  <c r="CN67" i="30" s="1"/>
  <c r="N86" i="30"/>
  <c r="J87" i="30"/>
  <c r="K88" i="30" s="1"/>
  <c r="L86" i="30"/>
  <c r="BW65" i="30" l="1"/>
  <c r="BT64" i="30"/>
  <c r="BP64" i="30"/>
  <c r="AJ52" i="30"/>
  <c r="AG51" i="30"/>
  <c r="AC51" i="30"/>
  <c r="AW55" i="30"/>
  <c r="AT54" i="30"/>
  <c r="AP54" i="30"/>
  <c r="BD62" i="30"/>
  <c r="BE62" i="30"/>
  <c r="BH61" i="30"/>
  <c r="BI61" i="30" s="1"/>
  <c r="CJ69" i="30"/>
  <c r="CG68" i="30"/>
  <c r="CC68" i="30"/>
  <c r="N87" i="30"/>
  <c r="J88" i="30"/>
  <c r="K89" i="30" s="1"/>
  <c r="L87" i="30"/>
  <c r="AQ55" i="30" l="1"/>
  <c r="AD52" i="30"/>
  <c r="BQ65" i="30"/>
  <c r="BK61" i="30"/>
  <c r="BN61" i="30" s="1"/>
  <c r="AR55" i="30"/>
  <c r="AU54" i="30"/>
  <c r="AE52" i="30"/>
  <c r="AH51" i="30"/>
  <c r="BR65" i="30"/>
  <c r="BU64" i="30"/>
  <c r="BM61" i="30"/>
  <c r="BF62" i="30" s="1"/>
  <c r="BL61" i="30"/>
  <c r="CD69" i="30"/>
  <c r="CE69" i="30"/>
  <c r="CH68" i="30"/>
  <c r="CI68" i="30" s="1"/>
  <c r="N88" i="30"/>
  <c r="J89" i="30"/>
  <c r="K90" i="30" s="1"/>
  <c r="L88" i="30"/>
  <c r="AZ54" i="30" l="1"/>
  <c r="AY54" i="30"/>
  <c r="CK68" i="30"/>
  <c r="CN68" i="30" s="1"/>
  <c r="AM51" i="30"/>
  <c r="AL51" i="30"/>
  <c r="AV54" i="30"/>
  <c r="BJ63" i="30"/>
  <c r="BG62" i="30"/>
  <c r="BC62" i="30"/>
  <c r="CM68" i="30"/>
  <c r="CF69" i="30" s="1"/>
  <c r="CL68" i="30"/>
  <c r="BZ64" i="30"/>
  <c r="BY64" i="30"/>
  <c r="AI51" i="30"/>
  <c r="BV64" i="30"/>
  <c r="N89" i="30"/>
  <c r="J90" i="30"/>
  <c r="K91" i="30" s="1"/>
  <c r="L89" i="30"/>
  <c r="BD63" i="30" l="1"/>
  <c r="AX54" i="30"/>
  <c r="BA54" i="30" s="1"/>
  <c r="AS55" i="30"/>
  <c r="BE63" i="30"/>
  <c r="BH62" i="30"/>
  <c r="BI62" i="30" s="1"/>
  <c r="BS65" i="30"/>
  <c r="BX64" i="30"/>
  <c r="CA64" i="30" s="1"/>
  <c r="AF52" i="30"/>
  <c r="AK51" i="30"/>
  <c r="AN51" i="30" s="1"/>
  <c r="CJ70" i="30"/>
  <c r="CG69" i="30"/>
  <c r="CC69" i="30"/>
  <c r="N90" i="30"/>
  <c r="J91" i="30"/>
  <c r="K92" i="30" s="1"/>
  <c r="L90" i="30"/>
  <c r="BK62" i="30" l="1"/>
  <c r="BN62" i="30" s="1"/>
  <c r="CD70" i="30"/>
  <c r="CE70" i="30"/>
  <c r="CH69" i="30"/>
  <c r="AJ53" i="30"/>
  <c r="AC52" i="30"/>
  <c r="AG52" i="30"/>
  <c r="BW66" i="30"/>
  <c r="BT65" i="30"/>
  <c r="BP65" i="30"/>
  <c r="BM62" i="30"/>
  <c r="BF63" i="30" s="1"/>
  <c r="BL62" i="30"/>
  <c r="AW56" i="30"/>
  <c r="AP55" i="30"/>
  <c r="AT55" i="30"/>
  <c r="N91" i="30"/>
  <c r="J92" i="30"/>
  <c r="K93" i="30" s="1"/>
  <c r="L91" i="30"/>
  <c r="BJ64" i="30" l="1"/>
  <c r="BC63" i="30"/>
  <c r="BG63" i="30"/>
  <c r="CM69" i="30"/>
  <c r="CL69" i="30"/>
  <c r="BR66" i="30"/>
  <c r="BU65" i="30"/>
  <c r="AD53" i="30"/>
  <c r="AR56" i="30"/>
  <c r="AU55" i="30"/>
  <c r="CI69" i="30"/>
  <c r="AQ56" i="30"/>
  <c r="BQ66" i="30"/>
  <c r="BV65" i="30"/>
  <c r="AE53" i="30"/>
  <c r="AH52" i="30"/>
  <c r="AI52" i="30" s="1"/>
  <c r="N92" i="30"/>
  <c r="J93" i="30"/>
  <c r="K94" i="30" s="1"/>
  <c r="L92" i="30"/>
  <c r="AK52" i="30" l="1"/>
  <c r="AN52" i="30" s="1"/>
  <c r="CF70" i="30"/>
  <c r="CK69" i="30"/>
  <c r="CN69" i="30" s="1"/>
  <c r="BE64" i="30"/>
  <c r="BH63" i="30"/>
  <c r="AV55" i="30"/>
  <c r="AZ55" i="30"/>
  <c r="AY55" i="30"/>
  <c r="BD64" i="30"/>
  <c r="AM52" i="30"/>
  <c r="AF53" i="30" s="1"/>
  <c r="AL52" i="30"/>
  <c r="BX65" i="30"/>
  <c r="CA65" i="30" s="1"/>
  <c r="BZ65" i="30"/>
  <c r="BS66" i="30" s="1"/>
  <c r="BY65" i="30"/>
  <c r="N93" i="30"/>
  <c r="J94" i="30"/>
  <c r="K95" i="30" s="1"/>
  <c r="L93" i="30"/>
  <c r="AJ54" i="30" l="1"/>
  <c r="AG53" i="30"/>
  <c r="AC53" i="30"/>
  <c r="AX55" i="30"/>
  <c r="BA55" i="30" s="1"/>
  <c r="BI63" i="30"/>
  <c r="BM63" i="30"/>
  <c r="BL63" i="30"/>
  <c r="BW67" i="30"/>
  <c r="BP66" i="30"/>
  <c r="BT66" i="30"/>
  <c r="AS56" i="30"/>
  <c r="CJ71" i="30"/>
  <c r="CG70" i="30"/>
  <c r="CC70" i="30"/>
  <c r="N94" i="30"/>
  <c r="J95" i="30"/>
  <c r="K96" i="30" s="1"/>
  <c r="L94" i="30"/>
  <c r="BK63" i="30" l="1"/>
  <c r="BN63" i="30" s="1"/>
  <c r="AD54" i="30"/>
  <c r="AW57" i="30"/>
  <c r="AT56" i="30"/>
  <c r="AP56" i="30"/>
  <c r="AE54" i="30"/>
  <c r="AH53" i="30"/>
  <c r="AI53" i="30" s="1"/>
  <c r="BQ67" i="30"/>
  <c r="CD71" i="30"/>
  <c r="CE71" i="30"/>
  <c r="CH70" i="30"/>
  <c r="CI70" i="30" s="1"/>
  <c r="BR67" i="30"/>
  <c r="BU66" i="30"/>
  <c r="BF64" i="30"/>
  <c r="N95" i="30"/>
  <c r="J96" i="30"/>
  <c r="K97" i="30" s="1"/>
  <c r="L95" i="30"/>
  <c r="AK53" i="30" l="1"/>
  <c r="AN53" i="30" s="1"/>
  <c r="BV66" i="30"/>
  <c r="BZ66" i="30"/>
  <c r="BY66" i="30"/>
  <c r="CK70" i="30"/>
  <c r="CN70" i="30" s="1"/>
  <c r="AQ57" i="30"/>
  <c r="BJ65" i="30"/>
  <c r="BG64" i="30"/>
  <c r="BC64" i="30"/>
  <c r="CM70" i="30"/>
  <c r="CF71" i="30" s="1"/>
  <c r="CL70" i="30"/>
  <c r="AM53" i="30"/>
  <c r="AF54" i="30" s="1"/>
  <c r="AL53" i="30"/>
  <c r="AR57" i="30"/>
  <c r="AU56" i="30"/>
  <c r="AV56" i="30" s="1"/>
  <c r="N96" i="30"/>
  <c r="J97" i="30"/>
  <c r="K98" i="30" s="1"/>
  <c r="L96" i="30"/>
  <c r="BS67" i="30" l="1"/>
  <c r="CJ72" i="30"/>
  <c r="CC71" i="30"/>
  <c r="CG71" i="30"/>
  <c r="AJ55" i="30"/>
  <c r="AC54" i="30"/>
  <c r="AG54" i="30"/>
  <c r="BE65" i="30"/>
  <c r="BH64" i="30"/>
  <c r="BX66" i="30"/>
  <c r="CA66" i="30" s="1"/>
  <c r="BD65" i="30"/>
  <c r="BI64" i="30"/>
  <c r="AZ56" i="30"/>
  <c r="AS57" i="30" s="1"/>
  <c r="AY56" i="30"/>
  <c r="AX56" i="30"/>
  <c r="BA56" i="30" s="1"/>
  <c r="BW68" i="30"/>
  <c r="BP67" i="30"/>
  <c r="BT67" i="30"/>
  <c r="N97" i="30"/>
  <c r="J98" i="30"/>
  <c r="K99" i="30" s="1"/>
  <c r="L97" i="30"/>
  <c r="AW58" i="30" l="1"/>
  <c r="AT57" i="30"/>
  <c r="AP57" i="30"/>
  <c r="AE55" i="30"/>
  <c r="AH54" i="30"/>
  <c r="CE72" i="30"/>
  <c r="CH71" i="30"/>
  <c r="BQ68" i="30"/>
  <c r="BM64" i="30"/>
  <c r="BF65" i="30" s="1"/>
  <c r="BL64" i="30"/>
  <c r="AD55" i="30"/>
  <c r="AI54" i="30"/>
  <c r="CD72" i="30"/>
  <c r="BR68" i="30"/>
  <c r="BU67" i="30"/>
  <c r="BK64" i="30"/>
  <c r="BN64" i="30" s="1"/>
  <c r="BV67" i="30"/>
  <c r="J99" i="30"/>
  <c r="K100" i="30" s="1"/>
  <c r="L98" i="30"/>
  <c r="N98" i="30"/>
  <c r="AQ58" i="30" l="1"/>
  <c r="AM54" i="30"/>
  <c r="AF55" i="30" s="1"/>
  <c r="AL54" i="30"/>
  <c r="AR58" i="30"/>
  <c r="AU57" i="30"/>
  <c r="BX67" i="30"/>
  <c r="CA67" i="30" s="1"/>
  <c r="BZ67" i="30"/>
  <c r="BS68" i="30" s="1"/>
  <c r="BY67" i="30"/>
  <c r="CI71" i="30"/>
  <c r="CM71" i="30"/>
  <c r="CL71" i="30"/>
  <c r="AK54" i="30"/>
  <c r="AN54" i="30" s="1"/>
  <c r="BJ66" i="30"/>
  <c r="BG65" i="30"/>
  <c r="BC65" i="30"/>
  <c r="N99" i="30"/>
  <c r="J100" i="30"/>
  <c r="K101" i="30" s="1"/>
  <c r="L99" i="30"/>
  <c r="BD66" i="30" l="1"/>
  <c r="BE66" i="30"/>
  <c r="BH65" i="30"/>
  <c r="BI65" i="30" s="1"/>
  <c r="BW69" i="30"/>
  <c r="BP68" i="30"/>
  <c r="BT68" i="30"/>
  <c r="AZ57" i="30"/>
  <c r="AY57" i="30"/>
  <c r="AJ56" i="30"/>
  <c r="AG55" i="30"/>
  <c r="AC55" i="30"/>
  <c r="CF72" i="30"/>
  <c r="AV57" i="30"/>
  <c r="CK71" i="30"/>
  <c r="CN71" i="30" s="1"/>
  <c r="N100" i="30"/>
  <c r="J101" i="30"/>
  <c r="K102" i="30" s="1"/>
  <c r="L100" i="30"/>
  <c r="AS58" i="30" l="1"/>
  <c r="AW59" i="30" s="1"/>
  <c r="AD56" i="30"/>
  <c r="AE56" i="30"/>
  <c r="AH55" i="30"/>
  <c r="AI55" i="30" s="1"/>
  <c r="BK65" i="30"/>
  <c r="BN65" i="30" s="1"/>
  <c r="AX57" i="30"/>
  <c r="BA57" i="30" s="1"/>
  <c r="BR69" i="30"/>
  <c r="BU68" i="30"/>
  <c r="BV68" i="30" s="1"/>
  <c r="BM65" i="30"/>
  <c r="BF66" i="30" s="1"/>
  <c r="BL65" i="30"/>
  <c r="AP58" i="30"/>
  <c r="AT58" i="30"/>
  <c r="AU58" i="30" s="1"/>
  <c r="CJ73" i="30"/>
  <c r="CG72" i="30"/>
  <c r="CC72" i="30"/>
  <c r="BQ69" i="30"/>
  <c r="J102" i="30"/>
  <c r="K103" i="30" s="1"/>
  <c r="L101" i="30"/>
  <c r="N101" i="30"/>
  <c r="AV58" i="30" l="1"/>
  <c r="AZ58" i="30"/>
  <c r="AY58" i="30"/>
  <c r="AK55" i="30"/>
  <c r="AN55" i="30" s="1"/>
  <c r="AX58" i="30"/>
  <c r="BA58" i="30" s="1"/>
  <c r="BX68" i="30"/>
  <c r="CA68" i="30" s="1"/>
  <c r="BJ67" i="30"/>
  <c r="BG66" i="30"/>
  <c r="BC66" i="30"/>
  <c r="CE73" i="30"/>
  <c r="CH72" i="30"/>
  <c r="AQ59" i="30"/>
  <c r="BZ68" i="30"/>
  <c r="BS69" i="30" s="1"/>
  <c r="BY68" i="30"/>
  <c r="AM55" i="30"/>
  <c r="AF56" i="30" s="1"/>
  <c r="AL55" i="30"/>
  <c r="CD73" i="30"/>
  <c r="AR59" i="30"/>
  <c r="N102" i="30"/>
  <c r="J103" i="30"/>
  <c r="K104" i="30" s="1"/>
  <c r="L102" i="30"/>
  <c r="AS59" i="30" l="1"/>
  <c r="AW60" i="30" s="1"/>
  <c r="AJ57" i="30"/>
  <c r="AG56" i="30"/>
  <c r="AC56" i="30"/>
  <c r="CM72" i="30"/>
  <c r="CL72" i="30"/>
  <c r="BW70" i="30"/>
  <c r="BT69" i="30"/>
  <c r="BP69" i="30"/>
  <c r="BE67" i="30"/>
  <c r="BH66" i="30"/>
  <c r="CI72" i="30"/>
  <c r="BD67" i="30"/>
  <c r="BI66" i="30"/>
  <c r="N103" i="30"/>
  <c r="J104" i="30"/>
  <c r="K105" i="30" s="1"/>
  <c r="L103" i="30"/>
  <c r="AT59" i="30" l="1"/>
  <c r="AP59" i="30"/>
  <c r="AD57" i="30"/>
  <c r="AR60" i="30"/>
  <c r="AE57" i="30"/>
  <c r="AH56" i="30"/>
  <c r="AI56" i="30" s="1"/>
  <c r="AQ60" i="30"/>
  <c r="CK72" i="30"/>
  <c r="CN72" i="30" s="1"/>
  <c r="BQ70" i="30"/>
  <c r="BK66" i="30"/>
  <c r="BN66" i="30" s="1"/>
  <c r="BM66" i="30"/>
  <c r="BF67" i="30" s="1"/>
  <c r="BL66" i="30"/>
  <c r="BR70" i="30"/>
  <c r="BU69" i="30"/>
  <c r="CF73" i="30"/>
  <c r="J105" i="30"/>
  <c r="K106" i="30" s="1"/>
  <c r="L104" i="30"/>
  <c r="N104" i="30"/>
  <c r="AU59" i="30" l="1"/>
  <c r="AV59" i="30" s="1"/>
  <c r="AX59" i="30" s="1"/>
  <c r="BA59" i="30" s="1"/>
  <c r="BJ68" i="30"/>
  <c r="BG67" i="30"/>
  <c r="BC67" i="30"/>
  <c r="AK56" i="30"/>
  <c r="AN56" i="30" s="1"/>
  <c r="AZ59" i="30"/>
  <c r="AY59" i="30"/>
  <c r="CJ74" i="30"/>
  <c r="CG73" i="30"/>
  <c r="CC73" i="30"/>
  <c r="BV69" i="30"/>
  <c r="BZ69" i="30"/>
  <c r="BY69" i="30"/>
  <c r="AM56" i="30"/>
  <c r="AF57" i="30" s="1"/>
  <c r="AL56" i="30"/>
  <c r="N105" i="30"/>
  <c r="J106" i="30"/>
  <c r="K107" i="30" s="1"/>
  <c r="L105" i="30"/>
  <c r="AS60" i="30" l="1"/>
  <c r="AW61" i="30" s="1"/>
  <c r="AT60" i="30"/>
  <c r="AP60" i="30"/>
  <c r="BS70" i="30"/>
  <c r="BD68" i="30"/>
  <c r="BX69" i="30"/>
  <c r="CA69" i="30" s="1"/>
  <c r="BE68" i="30"/>
  <c r="BH67" i="30"/>
  <c r="BI67" i="30" s="1"/>
  <c r="AJ58" i="30"/>
  <c r="AC57" i="30"/>
  <c r="AG57" i="30"/>
  <c r="CD74" i="30"/>
  <c r="CE74" i="30"/>
  <c r="CH73" i="30"/>
  <c r="CI73" i="30" s="1"/>
  <c r="J107" i="30"/>
  <c r="K108" i="30" s="1"/>
  <c r="L106" i="30"/>
  <c r="N106" i="30"/>
  <c r="BK67" i="30" l="1"/>
  <c r="BN67" i="30" s="1"/>
  <c r="CM73" i="30"/>
  <c r="CL73" i="30"/>
  <c r="AQ61" i="30"/>
  <c r="AV60" i="30"/>
  <c r="AR61" i="30"/>
  <c r="AU60" i="30"/>
  <c r="AD58" i="30"/>
  <c r="AE58" i="30"/>
  <c r="AH57" i="30"/>
  <c r="AI57" i="30" s="1"/>
  <c r="BM67" i="30"/>
  <c r="BF68" i="30" s="1"/>
  <c r="BL67" i="30"/>
  <c r="CK73" i="30"/>
  <c r="CN73" i="30" s="1"/>
  <c r="CF74" i="30"/>
  <c r="BW71" i="30"/>
  <c r="BP70" i="30"/>
  <c r="BT70" i="30"/>
  <c r="N107" i="30"/>
  <c r="J108" i="30"/>
  <c r="K109" i="30" s="1"/>
  <c r="L107" i="30"/>
  <c r="BJ69" i="30" l="1"/>
  <c r="BG68" i="30"/>
  <c r="BC68" i="30"/>
  <c r="AK57" i="30"/>
  <c r="AN57" i="30" s="1"/>
  <c r="AZ60" i="30"/>
  <c r="AS61" i="30" s="1"/>
  <c r="AY60" i="30"/>
  <c r="BQ71" i="30"/>
  <c r="BV70" i="30"/>
  <c r="BR71" i="30"/>
  <c r="BU70" i="30"/>
  <c r="AM57" i="30"/>
  <c r="AF58" i="30" s="1"/>
  <c r="AL57" i="30"/>
  <c r="CJ75" i="30"/>
  <c r="CG74" i="30"/>
  <c r="CC74" i="30"/>
  <c r="AX60" i="30"/>
  <c r="BA60" i="30" s="1"/>
  <c r="N108" i="30"/>
  <c r="J109" i="30"/>
  <c r="K110" i="30" s="1"/>
  <c r="L108" i="30"/>
  <c r="AJ59" i="30" l="1"/>
  <c r="AC58" i="30"/>
  <c r="AG58" i="30"/>
  <c r="BX70" i="30"/>
  <c r="CA70" i="30" s="1"/>
  <c r="BZ70" i="30"/>
  <c r="BS71" i="30" s="1"/>
  <c r="BY70" i="30"/>
  <c r="BD69" i="30"/>
  <c r="BI68" i="30"/>
  <c r="BE69" i="30"/>
  <c r="BH68" i="30"/>
  <c r="CE75" i="30"/>
  <c r="CH74" i="30"/>
  <c r="CD75" i="30"/>
  <c r="AW62" i="30"/>
  <c r="AT61" i="30"/>
  <c r="AP61" i="30"/>
  <c r="J110" i="30"/>
  <c r="K111" i="30" s="1"/>
  <c r="L109" i="30"/>
  <c r="N109" i="30"/>
  <c r="BW72" i="30" l="1"/>
  <c r="BT71" i="30"/>
  <c r="BP71" i="30"/>
  <c r="BM68" i="30"/>
  <c r="BF69" i="30" s="1"/>
  <c r="BL68" i="30"/>
  <c r="AE59" i="30"/>
  <c r="AH58" i="30"/>
  <c r="CI74" i="30"/>
  <c r="CM74" i="30"/>
  <c r="CL74" i="30"/>
  <c r="AD59" i="30"/>
  <c r="AI58" i="30"/>
  <c r="AQ62" i="30"/>
  <c r="AR62" i="30"/>
  <c r="AU61" i="30"/>
  <c r="AV61" i="30" s="1"/>
  <c r="BK68" i="30"/>
  <c r="BN68" i="30" s="1"/>
  <c r="N110" i="30"/>
  <c r="J111" i="30"/>
  <c r="K112" i="30" s="1"/>
  <c r="L110" i="30"/>
  <c r="AZ61" i="30" l="1"/>
  <c r="AS62" i="30" s="1"/>
  <c r="AY61" i="30"/>
  <c r="BQ72" i="30"/>
  <c r="BJ70" i="30"/>
  <c r="BG69" i="30"/>
  <c r="BC69" i="30"/>
  <c r="AK58" i="30"/>
  <c r="AN58" i="30" s="1"/>
  <c r="CF75" i="30"/>
  <c r="BR72" i="30"/>
  <c r="BU71" i="30"/>
  <c r="CK74" i="30"/>
  <c r="CN74" i="30" s="1"/>
  <c r="AX61" i="30"/>
  <c r="BA61" i="30" s="1"/>
  <c r="AM58" i="30"/>
  <c r="AF59" i="30" s="1"/>
  <c r="AL58" i="30"/>
  <c r="N111" i="30"/>
  <c r="J112" i="30"/>
  <c r="K113" i="30" s="1"/>
  <c r="L111" i="30"/>
  <c r="AJ60" i="30" l="1"/>
  <c r="AG59" i="30"/>
  <c r="AC59" i="30"/>
  <c r="BZ71" i="30"/>
  <c r="BY71" i="30"/>
  <c r="BE70" i="30"/>
  <c r="BH69" i="30"/>
  <c r="CJ76" i="30"/>
  <c r="CG75" i="30"/>
  <c r="CC75" i="30"/>
  <c r="BD70" i="30"/>
  <c r="BV71" i="30"/>
  <c r="AW63" i="30"/>
  <c r="AT62" i="30"/>
  <c r="AP62" i="30"/>
  <c r="N112" i="30"/>
  <c r="J113" i="30"/>
  <c r="K114" i="30" s="1"/>
  <c r="L112" i="30"/>
  <c r="BX71" i="30" l="1"/>
  <c r="CA71" i="30" s="1"/>
  <c r="BS72" i="30"/>
  <c r="CE76" i="30"/>
  <c r="CH75" i="30"/>
  <c r="CI75" i="30" s="1"/>
  <c r="AD60" i="30"/>
  <c r="AR63" i="30"/>
  <c r="AU62" i="30"/>
  <c r="AE60" i="30"/>
  <c r="AH59" i="30"/>
  <c r="AQ63" i="30"/>
  <c r="AV62" i="30"/>
  <c r="CD76" i="30"/>
  <c r="BI69" i="30"/>
  <c r="BM69" i="30"/>
  <c r="BL69" i="30"/>
  <c r="N113" i="30"/>
  <c r="J114" i="30"/>
  <c r="K115" i="30" s="1"/>
  <c r="L113" i="30"/>
  <c r="BF70" i="30" l="1"/>
  <c r="AM59" i="30"/>
  <c r="AL59" i="30"/>
  <c r="AX62" i="30"/>
  <c r="BA62" i="30" s="1"/>
  <c r="CM75" i="30"/>
  <c r="CL75" i="30"/>
  <c r="BW73" i="30"/>
  <c r="BP72" i="30"/>
  <c r="BT72" i="30"/>
  <c r="CF76" i="30"/>
  <c r="CK75" i="30"/>
  <c r="CN75" i="30" s="1"/>
  <c r="AI59" i="30"/>
  <c r="BK69" i="30"/>
  <c r="BN69" i="30" s="1"/>
  <c r="AZ62" i="30"/>
  <c r="AS63" i="30" s="1"/>
  <c r="AY62" i="30"/>
  <c r="N114" i="30"/>
  <c r="J115" i="30"/>
  <c r="K116" i="30" s="1"/>
  <c r="L114" i="30"/>
  <c r="AW64" i="30" l="1"/>
  <c r="AP63" i="30"/>
  <c r="AT63" i="30"/>
  <c r="AK59" i="30"/>
  <c r="AN59" i="30" s="1"/>
  <c r="BR73" i="30"/>
  <c r="BU72" i="30"/>
  <c r="BQ73" i="30"/>
  <c r="AF60" i="30"/>
  <c r="CJ77" i="30"/>
  <c r="CC76" i="30"/>
  <c r="CG76" i="30"/>
  <c r="BJ71" i="30"/>
  <c r="BC70" i="30"/>
  <c r="BG70" i="30"/>
  <c r="N115" i="30"/>
  <c r="J116" i="30"/>
  <c r="K117" i="30" s="1"/>
  <c r="L115" i="30"/>
  <c r="AJ61" i="30" l="1"/>
  <c r="AC60" i="30"/>
  <c r="AG60" i="30"/>
  <c r="AR64" i="30"/>
  <c r="AU63" i="30"/>
  <c r="BV72" i="30"/>
  <c r="BZ72" i="30"/>
  <c r="BY72" i="30"/>
  <c r="BE71" i="30"/>
  <c r="BH70" i="30"/>
  <c r="CE77" i="30"/>
  <c r="CH76" i="30"/>
  <c r="BD71" i="30"/>
  <c r="BI70" i="30"/>
  <c r="CD77" i="30"/>
  <c r="AQ64" i="30"/>
  <c r="AV63" i="30"/>
  <c r="J117" i="30"/>
  <c r="K118" i="30" s="1"/>
  <c r="L116" i="30"/>
  <c r="N116" i="30"/>
  <c r="BX72" i="30" l="1"/>
  <c r="CA72" i="30" s="1"/>
  <c r="AE61" i="30"/>
  <c r="AH60" i="30"/>
  <c r="BK70" i="30"/>
  <c r="BN70" i="30" s="1"/>
  <c r="AZ63" i="30"/>
  <c r="AS64" i="30" s="1"/>
  <c r="AY63" i="30"/>
  <c r="AD61" i="30"/>
  <c r="CI76" i="30"/>
  <c r="CM76" i="30"/>
  <c r="CL76" i="30"/>
  <c r="AX63" i="30"/>
  <c r="BA63" i="30" s="1"/>
  <c r="BM70" i="30"/>
  <c r="BF71" i="30" s="1"/>
  <c r="BL70" i="30"/>
  <c r="BS73" i="30"/>
  <c r="J118" i="30"/>
  <c r="K119" i="30" s="1"/>
  <c r="L117" i="30"/>
  <c r="N117" i="30"/>
  <c r="BJ72" i="30" l="1"/>
  <c r="BC71" i="30"/>
  <c r="BG71" i="30"/>
  <c r="CF77" i="30"/>
  <c r="CK76" i="30"/>
  <c r="CN76" i="30" s="1"/>
  <c r="AW65" i="30"/>
  <c r="AT64" i="30"/>
  <c r="AP64" i="30"/>
  <c r="AI60" i="30"/>
  <c r="AM60" i="30"/>
  <c r="AL60" i="30"/>
  <c r="BW74" i="30"/>
  <c r="BP73" i="30"/>
  <c r="BT73" i="30"/>
  <c r="J119" i="30"/>
  <c r="K120" i="30" s="1"/>
  <c r="L118" i="30"/>
  <c r="N118" i="30"/>
  <c r="BE72" i="30" l="1"/>
  <c r="BH71" i="30"/>
  <c r="BQ74" i="30"/>
  <c r="AQ65" i="30"/>
  <c r="BR74" i="30"/>
  <c r="BU73" i="30"/>
  <c r="AR65" i="30"/>
  <c r="AU64" i="30"/>
  <c r="BD72" i="30"/>
  <c r="BI71" i="30"/>
  <c r="AF61" i="30"/>
  <c r="AK60" i="30"/>
  <c r="AN60" i="30" s="1"/>
  <c r="CJ78" i="30"/>
  <c r="CC77" i="30"/>
  <c r="CG77" i="30"/>
  <c r="N119" i="30"/>
  <c r="J120" i="30"/>
  <c r="K121" i="30" s="1"/>
  <c r="L119" i="30"/>
  <c r="CD78" i="30" l="1"/>
  <c r="CE78" i="30"/>
  <c r="CH77" i="30"/>
  <c r="CI77" i="30" s="1"/>
  <c r="BZ73" i="30"/>
  <c r="BY73" i="30"/>
  <c r="BM71" i="30"/>
  <c r="BL71" i="30"/>
  <c r="AJ62" i="30"/>
  <c r="AG61" i="30"/>
  <c r="AC61" i="30"/>
  <c r="AV64" i="30"/>
  <c r="AZ64" i="30"/>
  <c r="AY64" i="30"/>
  <c r="BV73" i="30"/>
  <c r="BK71" i="30"/>
  <c r="BN71" i="30" s="1"/>
  <c r="BF72" i="30"/>
  <c r="J121" i="30"/>
  <c r="K122" i="30" s="1"/>
  <c r="L120" i="30"/>
  <c r="N120" i="30"/>
  <c r="BJ73" i="30" l="1"/>
  <c r="BG72" i="30"/>
  <c r="BC72" i="30"/>
  <c r="AS65" i="30"/>
  <c r="AX64" i="30"/>
  <c r="BA64" i="30" s="1"/>
  <c r="CK77" i="30"/>
  <c r="CN77" i="30" s="1"/>
  <c r="BX73" i="30"/>
  <c r="CA73" i="30" s="1"/>
  <c r="BS74" i="30"/>
  <c r="AD62" i="30"/>
  <c r="CM77" i="30"/>
  <c r="CF78" i="30" s="1"/>
  <c r="CL77" i="30"/>
  <c r="AE62" i="30"/>
  <c r="AH61" i="30"/>
  <c r="AI61" i="30" s="1"/>
  <c r="N121" i="30"/>
  <c r="J122" i="30"/>
  <c r="K123" i="30" s="1"/>
  <c r="L121" i="30"/>
  <c r="CJ79" i="30" l="1"/>
  <c r="CG78" i="30"/>
  <c r="CC78" i="30"/>
  <c r="AK61" i="30"/>
  <c r="AN61" i="30" s="1"/>
  <c r="BD73" i="30"/>
  <c r="BW75" i="30"/>
  <c r="BP74" i="30"/>
  <c r="BT74" i="30"/>
  <c r="BE73" i="30"/>
  <c r="BH72" i="30"/>
  <c r="BI72" i="30" s="1"/>
  <c r="AM61" i="30"/>
  <c r="AF62" i="30" s="1"/>
  <c r="AL61" i="30"/>
  <c r="AW66" i="30"/>
  <c r="AT65" i="30"/>
  <c r="AP65" i="30"/>
  <c r="J123" i="30"/>
  <c r="K124" i="30" s="1"/>
  <c r="L122" i="30"/>
  <c r="N122" i="30"/>
  <c r="AJ63" i="30" l="1"/>
  <c r="AC62" i="30"/>
  <c r="AG62" i="30"/>
  <c r="BK72" i="30"/>
  <c r="BN72" i="30" s="1"/>
  <c r="AQ66" i="30"/>
  <c r="AR66" i="30"/>
  <c r="AU65" i="30"/>
  <c r="AV65" i="30" s="1"/>
  <c r="CD79" i="30"/>
  <c r="CE79" i="30"/>
  <c r="CH78" i="30"/>
  <c r="CI78" i="30" s="1"/>
  <c r="BR75" i="30"/>
  <c r="BU74" i="30"/>
  <c r="BV74" i="30" s="1"/>
  <c r="BM72" i="30"/>
  <c r="BF73" i="30" s="1"/>
  <c r="BL72" i="30"/>
  <c r="BQ75" i="30"/>
  <c r="N123" i="30"/>
  <c r="J124" i="30"/>
  <c r="K125" i="30" s="1"/>
  <c r="L123" i="30"/>
  <c r="BX74" i="30" l="1"/>
  <c r="CA74" i="30" s="1"/>
  <c r="CK78" i="30"/>
  <c r="CN78" i="30" s="1"/>
  <c r="AE63" i="30"/>
  <c r="AH62" i="30"/>
  <c r="BJ74" i="30"/>
  <c r="BC73" i="30"/>
  <c r="BG73" i="30"/>
  <c r="CM78" i="30"/>
  <c r="CF79" i="30" s="1"/>
  <c r="CL78" i="30"/>
  <c r="AD63" i="30"/>
  <c r="AX65" i="30"/>
  <c r="BA65" i="30" s="1"/>
  <c r="BZ74" i="30"/>
  <c r="BS75" i="30" s="1"/>
  <c r="BY74" i="30"/>
  <c r="AZ65" i="30"/>
  <c r="AS66" i="30" s="1"/>
  <c r="AY65" i="30"/>
  <c r="J125" i="30"/>
  <c r="K126" i="30" s="1"/>
  <c r="L124" i="30"/>
  <c r="N124" i="30"/>
  <c r="BW76" i="30" l="1"/>
  <c r="BT75" i="30"/>
  <c r="BP75" i="30"/>
  <c r="CJ80" i="30"/>
  <c r="CG79" i="30"/>
  <c r="CC79" i="30"/>
  <c r="AW67" i="30"/>
  <c r="AP66" i="30"/>
  <c r="AT66" i="30"/>
  <c r="BE74" i="30"/>
  <c r="BH73" i="30"/>
  <c r="AI62" i="30"/>
  <c r="AM62" i="30"/>
  <c r="AL62" i="30"/>
  <c r="BD74" i="30"/>
  <c r="J126" i="30"/>
  <c r="K127" i="30" s="1"/>
  <c r="L125" i="30"/>
  <c r="N125" i="30"/>
  <c r="AK62" i="30" l="1"/>
  <c r="AN62" i="30" s="1"/>
  <c r="AR67" i="30"/>
  <c r="AU66" i="30"/>
  <c r="CD80" i="30"/>
  <c r="BQ76" i="30"/>
  <c r="BI73" i="30"/>
  <c r="BM73" i="30"/>
  <c r="BL73" i="30"/>
  <c r="AQ67" i="30"/>
  <c r="AV66" i="30"/>
  <c r="CE80" i="30"/>
  <c r="CH79" i="30"/>
  <c r="BR76" i="30"/>
  <c r="BU75" i="30"/>
  <c r="AF63" i="30"/>
  <c r="J127" i="30"/>
  <c r="K128" i="30" s="1"/>
  <c r="L126" i="30"/>
  <c r="N126" i="30"/>
  <c r="BK73" i="30" l="1"/>
  <c r="BN73" i="30" s="1"/>
  <c r="CM79" i="30"/>
  <c r="CL79" i="30"/>
  <c r="BV75" i="30"/>
  <c r="BZ75" i="30"/>
  <c r="BY75" i="30"/>
  <c r="AJ64" i="30"/>
  <c r="AG63" i="30"/>
  <c r="AC63" i="30"/>
  <c r="AZ66" i="30"/>
  <c r="AS67" i="30" s="1"/>
  <c r="AY66" i="30"/>
  <c r="AX66" i="30"/>
  <c r="BA66" i="30" s="1"/>
  <c r="BF74" i="30"/>
  <c r="CI79" i="30"/>
  <c r="N127" i="30"/>
  <c r="J128" i="30"/>
  <c r="K129" i="30" s="1"/>
  <c r="L127" i="30"/>
  <c r="CK79" i="30" l="1"/>
  <c r="CN79" i="30" s="1"/>
  <c r="AD64" i="30"/>
  <c r="CF80" i="30"/>
  <c r="BJ75" i="30"/>
  <c r="BG74" i="30"/>
  <c r="BC74" i="30"/>
  <c r="AE64" i="30"/>
  <c r="AH63" i="30"/>
  <c r="BS76" i="30"/>
  <c r="BX75" i="30"/>
  <c r="CA75" i="30" s="1"/>
  <c r="AW68" i="30"/>
  <c r="AT67" i="30"/>
  <c r="AP67" i="30"/>
  <c r="J129" i="30"/>
  <c r="K130" i="30" s="1"/>
  <c r="L128" i="30"/>
  <c r="N128" i="30"/>
  <c r="BW77" i="30" l="1"/>
  <c r="BT76" i="30"/>
  <c r="BP76" i="30"/>
  <c r="BD75" i="30"/>
  <c r="CJ81" i="30"/>
  <c r="CG80" i="30"/>
  <c r="CC80" i="30"/>
  <c r="AM63" i="30"/>
  <c r="AL63" i="30"/>
  <c r="BE75" i="30"/>
  <c r="BH74" i="30"/>
  <c r="AI63" i="30"/>
  <c r="AQ68" i="30"/>
  <c r="AR68" i="30"/>
  <c r="AU67" i="30"/>
  <c r="AV67" i="30" s="1"/>
  <c r="J130" i="30"/>
  <c r="K131" i="30" s="1"/>
  <c r="L129" i="30"/>
  <c r="N129" i="30"/>
  <c r="BM74" i="30" l="1"/>
  <c r="BL74" i="30"/>
  <c r="BQ77" i="30"/>
  <c r="AX67" i="30"/>
  <c r="BA67" i="30" s="1"/>
  <c r="AZ67" i="30"/>
  <c r="AS68" i="30" s="1"/>
  <c r="AY67" i="30"/>
  <c r="CD81" i="30"/>
  <c r="BI74" i="30"/>
  <c r="BR77" i="30"/>
  <c r="BU76" i="30"/>
  <c r="CE81" i="30"/>
  <c r="CH80" i="30"/>
  <c r="CI80" i="30" s="1"/>
  <c r="AF64" i="30"/>
  <c r="AK63" i="30"/>
  <c r="AN63" i="30" s="1"/>
  <c r="N130" i="30"/>
  <c r="J131" i="30"/>
  <c r="K132" i="30" s="1"/>
  <c r="L130" i="30"/>
  <c r="CK80" i="30" l="1"/>
  <c r="CN80" i="30" s="1"/>
  <c r="CM80" i="30"/>
  <c r="CF81" i="30" s="1"/>
  <c r="CL80" i="30"/>
  <c r="AJ65" i="30"/>
  <c r="AC64" i="30"/>
  <c r="AG64" i="30"/>
  <c r="BF75" i="30"/>
  <c r="BK74" i="30"/>
  <c r="BN74" i="30" s="1"/>
  <c r="BZ76" i="30"/>
  <c r="BY76" i="30"/>
  <c r="AW69" i="30"/>
  <c r="AT68" i="30"/>
  <c r="AP68" i="30"/>
  <c r="BV76" i="30"/>
  <c r="N131" i="30"/>
  <c r="J132" i="30"/>
  <c r="K133" i="30" s="1"/>
  <c r="L131" i="30"/>
  <c r="BX76" i="30" l="1"/>
  <c r="CA76" i="30" s="1"/>
  <c r="AD65" i="30"/>
  <c r="AQ69" i="30"/>
  <c r="AR69" i="30"/>
  <c r="AU68" i="30"/>
  <c r="AV68" i="30" s="1"/>
  <c r="BS77" i="30"/>
  <c r="BJ76" i="30"/>
  <c r="BC75" i="30"/>
  <c r="BG75" i="30"/>
  <c r="AE65" i="30"/>
  <c r="AH64" i="30"/>
  <c r="AI64" i="30" s="1"/>
  <c r="CJ82" i="30"/>
  <c r="CG81" i="30"/>
  <c r="CC81" i="30"/>
  <c r="N132" i="30"/>
  <c r="J133" i="30"/>
  <c r="K134" i="30" s="1"/>
  <c r="L132" i="30"/>
  <c r="BW78" i="30" l="1"/>
  <c r="BP77" i="30"/>
  <c r="BT77" i="30"/>
  <c r="AM64" i="30"/>
  <c r="AL64" i="30"/>
  <c r="BD76" i="30"/>
  <c r="AZ68" i="30"/>
  <c r="AS69" i="30" s="1"/>
  <c r="AY68" i="30"/>
  <c r="AX68" i="30"/>
  <c r="BA68" i="30" s="1"/>
  <c r="CD82" i="30"/>
  <c r="CE82" i="30"/>
  <c r="CH81" i="30"/>
  <c r="CI81" i="30" s="1"/>
  <c r="AF65" i="30"/>
  <c r="AK64" i="30"/>
  <c r="AN64" i="30" s="1"/>
  <c r="BE76" i="30"/>
  <c r="BH75" i="30"/>
  <c r="N133" i="30"/>
  <c r="J134" i="30"/>
  <c r="K135" i="30" s="1"/>
  <c r="L133" i="30"/>
  <c r="CK81" i="30" l="1"/>
  <c r="CN81" i="30" s="1"/>
  <c r="BM75" i="30"/>
  <c r="BL75" i="30"/>
  <c r="AW70" i="30"/>
  <c r="AT69" i="30"/>
  <c r="AP69" i="30"/>
  <c r="BR78" i="30"/>
  <c r="BU77" i="30"/>
  <c r="BQ78" i="30"/>
  <c r="AJ66" i="30"/>
  <c r="AC65" i="30"/>
  <c r="AG65" i="30"/>
  <c r="CM81" i="30"/>
  <c r="CF82" i="30" s="1"/>
  <c r="CL81" i="30"/>
  <c r="BI75" i="30"/>
  <c r="N134" i="30"/>
  <c r="J135" i="30"/>
  <c r="K136" i="30" s="1"/>
  <c r="L134" i="30"/>
  <c r="CJ83" i="30" l="1"/>
  <c r="CC82" i="30"/>
  <c r="CG82" i="30"/>
  <c r="BK75" i="30"/>
  <c r="BN75" i="30" s="1"/>
  <c r="AD66" i="30"/>
  <c r="AQ70" i="30"/>
  <c r="BZ77" i="30"/>
  <c r="BY77" i="30"/>
  <c r="AR70" i="30"/>
  <c r="AU69" i="30"/>
  <c r="BF76" i="30"/>
  <c r="AE66" i="30"/>
  <c r="AH65" i="30"/>
  <c r="BV77" i="30"/>
  <c r="N135" i="30"/>
  <c r="J136" i="30"/>
  <c r="K137" i="30" s="1"/>
  <c r="L135" i="30"/>
  <c r="BX77" i="30" l="1"/>
  <c r="CA77" i="30" s="1"/>
  <c r="AM65" i="30"/>
  <c r="AL65" i="30"/>
  <c r="AZ69" i="30"/>
  <c r="AY69" i="30"/>
  <c r="AV69" i="30"/>
  <c r="CE83" i="30"/>
  <c r="CH82" i="30"/>
  <c r="CD83" i="30"/>
  <c r="CI82" i="30"/>
  <c r="BJ77" i="30"/>
  <c r="BC76" i="30"/>
  <c r="BG76" i="30"/>
  <c r="BS78" i="30"/>
  <c r="AI65" i="30"/>
  <c r="N136" i="30"/>
  <c r="J137" i="30"/>
  <c r="K138" i="30" s="1"/>
  <c r="L136" i="30"/>
  <c r="AF66" i="30" l="1"/>
  <c r="AK65" i="30"/>
  <c r="AN65" i="30" s="1"/>
  <c r="BE77" i="30"/>
  <c r="BH76" i="30"/>
  <c r="BD77" i="30"/>
  <c r="AX69" i="30"/>
  <c r="BA69" i="30" s="1"/>
  <c r="BW79" i="30"/>
  <c r="BT78" i="30"/>
  <c r="BP78" i="30"/>
  <c r="CM82" i="30"/>
  <c r="CF83" i="30" s="1"/>
  <c r="CL82" i="30"/>
  <c r="CK82" i="30"/>
  <c r="CN82" i="30" s="1"/>
  <c r="AS70" i="30"/>
  <c r="N137" i="30"/>
  <c r="J138" i="30"/>
  <c r="K139" i="30" s="1"/>
  <c r="L137" i="30"/>
  <c r="AW71" i="30" l="1"/>
  <c r="AP70" i="30"/>
  <c r="AT70" i="30"/>
  <c r="CJ84" i="30"/>
  <c r="CG83" i="30"/>
  <c r="CC83" i="30"/>
  <c r="BQ79" i="30"/>
  <c r="BI76" i="30"/>
  <c r="BM76" i="30"/>
  <c r="BL76" i="30"/>
  <c r="BR79" i="30"/>
  <c r="BU78" i="30"/>
  <c r="AJ67" i="30"/>
  <c r="AC66" i="30"/>
  <c r="AG66" i="30"/>
  <c r="N138" i="30"/>
  <c r="J139" i="30"/>
  <c r="K140" i="30" s="1"/>
  <c r="L138" i="30"/>
  <c r="BV78" i="30" l="1"/>
  <c r="BZ78" i="30"/>
  <c r="BY78" i="30"/>
  <c r="BF77" i="30"/>
  <c r="CD84" i="30"/>
  <c r="AR71" i="30"/>
  <c r="AU70" i="30"/>
  <c r="BK76" i="30"/>
  <c r="BN76" i="30" s="1"/>
  <c r="CE84" i="30"/>
  <c r="CH83" i="30"/>
  <c r="CI83" i="30" s="1"/>
  <c r="AQ71" i="30"/>
  <c r="AD67" i="30"/>
  <c r="AI66" i="30"/>
  <c r="AE67" i="30"/>
  <c r="AH66" i="30"/>
  <c r="N139" i="30"/>
  <c r="J140" i="30"/>
  <c r="K141" i="30" s="1"/>
  <c r="L139" i="30"/>
  <c r="CK83" i="30" l="1"/>
  <c r="CN83" i="30" s="1"/>
  <c r="AM66" i="30"/>
  <c r="AL66" i="30"/>
  <c r="BJ78" i="30"/>
  <c r="BC77" i="30"/>
  <c r="BG77" i="30"/>
  <c r="CM83" i="30"/>
  <c r="CF84" i="30" s="1"/>
  <c r="CL83" i="30"/>
  <c r="AV70" i="30"/>
  <c r="AZ70" i="30"/>
  <c r="AY70" i="30"/>
  <c r="BS79" i="30"/>
  <c r="AK66" i="30"/>
  <c r="AN66" i="30" s="1"/>
  <c r="AF67" i="30"/>
  <c r="BX78" i="30"/>
  <c r="CA78" i="30" s="1"/>
  <c r="N140" i="30"/>
  <c r="J141" i="30"/>
  <c r="K142" i="30" s="1"/>
  <c r="L140" i="30"/>
  <c r="AS71" i="30" l="1"/>
  <c r="AW72" i="30" s="1"/>
  <c r="CJ85" i="30"/>
  <c r="CC84" i="30"/>
  <c r="CG84" i="30"/>
  <c r="BW80" i="30"/>
  <c r="BP79" i="30"/>
  <c r="BT79" i="30"/>
  <c r="AJ68" i="30"/>
  <c r="AG67" i="30"/>
  <c r="AC67" i="30"/>
  <c r="BE78" i="30"/>
  <c r="BH77" i="30"/>
  <c r="AX70" i="30"/>
  <c r="BA70" i="30" s="1"/>
  <c r="BD78" i="30"/>
  <c r="BI77" i="30"/>
  <c r="N141" i="30"/>
  <c r="J142" i="30"/>
  <c r="K143" i="30" s="1"/>
  <c r="L141" i="30"/>
  <c r="AP71" i="30" l="1"/>
  <c r="AQ72" i="30" s="1"/>
  <c r="AT71" i="30"/>
  <c r="AU71" i="30" s="1"/>
  <c r="AZ71" i="30" s="1"/>
  <c r="AD68" i="30"/>
  <c r="BR80" i="30"/>
  <c r="BU79" i="30"/>
  <c r="CE85" i="30"/>
  <c r="CH84" i="30"/>
  <c r="CI84" i="30" s="1"/>
  <c r="BK77" i="30"/>
  <c r="BN77" i="30" s="1"/>
  <c r="BM77" i="30"/>
  <c r="BF78" i="30" s="1"/>
  <c r="BL77" i="30"/>
  <c r="AR72" i="30"/>
  <c r="AE68" i="30"/>
  <c r="AH67" i="30"/>
  <c r="BQ80" i="30"/>
  <c r="BV79" i="30"/>
  <c r="CD85" i="30"/>
  <c r="N142" i="30"/>
  <c r="J143" i="30"/>
  <c r="K144" i="30" s="1"/>
  <c r="L142" i="30"/>
  <c r="AY71" i="30" l="1"/>
  <c r="AV71" i="30"/>
  <c r="AX71" i="30" s="1"/>
  <c r="BA71" i="30" s="1"/>
  <c r="BJ79" i="30"/>
  <c r="BG78" i="30"/>
  <c r="BC78" i="30"/>
  <c r="BX79" i="30"/>
  <c r="CA79" i="30" s="1"/>
  <c r="BZ79" i="30"/>
  <c r="BS80" i="30" s="1"/>
  <c r="BY79" i="30"/>
  <c r="CK84" i="30"/>
  <c r="CN84" i="30" s="1"/>
  <c r="CM84" i="30"/>
  <c r="CF85" i="30" s="1"/>
  <c r="CL84" i="30"/>
  <c r="AI67" i="30"/>
  <c r="AM67" i="30"/>
  <c r="AL67" i="30"/>
  <c r="N143" i="30"/>
  <c r="J144" i="30"/>
  <c r="K145" i="30" s="1"/>
  <c r="L143" i="30"/>
  <c r="AS72" i="30" l="1"/>
  <c r="CJ86" i="30"/>
  <c r="CG85" i="30"/>
  <c r="CC85" i="30"/>
  <c r="BD79" i="30"/>
  <c r="BI78" i="30"/>
  <c r="BW81" i="30"/>
  <c r="BT80" i="30"/>
  <c r="BP80" i="30"/>
  <c r="BE79" i="30"/>
  <c r="BH78" i="30"/>
  <c r="AF68" i="30"/>
  <c r="AK67" i="30"/>
  <c r="AN67" i="30" s="1"/>
  <c r="N144" i="30"/>
  <c r="J145" i="30"/>
  <c r="K146" i="30" s="1"/>
  <c r="L144" i="30"/>
  <c r="AP72" i="30" l="1"/>
  <c r="AQ73" i="30" s="1"/>
  <c r="AT72" i="30"/>
  <c r="AW73" i="30"/>
  <c r="BK78" i="30"/>
  <c r="BN78" i="30" s="1"/>
  <c r="CD86" i="30"/>
  <c r="AJ69" i="30"/>
  <c r="AG68" i="30"/>
  <c r="AC68" i="30"/>
  <c r="BQ81" i="30"/>
  <c r="BM78" i="30"/>
  <c r="BF79" i="30" s="1"/>
  <c r="BL78" i="30"/>
  <c r="BR81" i="30"/>
  <c r="BU80" i="30"/>
  <c r="BV80" i="30" s="1"/>
  <c r="CE86" i="30"/>
  <c r="CH85" i="30"/>
  <c r="N145" i="30"/>
  <c r="J146" i="30"/>
  <c r="K147" i="30" s="1"/>
  <c r="L145" i="30"/>
  <c r="AR73" i="30" l="1"/>
  <c r="AU72" i="30"/>
  <c r="BJ80" i="30"/>
  <c r="BG79" i="30"/>
  <c r="BC79" i="30"/>
  <c r="CM85" i="30"/>
  <c r="CL85" i="30"/>
  <c r="BZ80" i="30"/>
  <c r="BS81" i="30" s="1"/>
  <c r="BY80" i="30"/>
  <c r="AD69" i="30"/>
  <c r="CI85" i="30"/>
  <c r="BX80" i="30"/>
  <c r="CA80" i="30" s="1"/>
  <c r="AE69" i="30"/>
  <c r="AH68" i="30"/>
  <c r="AI68" i="30" s="1"/>
  <c r="N146" i="30"/>
  <c r="J147" i="30"/>
  <c r="K148" i="30" s="1"/>
  <c r="L146" i="30"/>
  <c r="AV72" i="30" l="1"/>
  <c r="AY72" i="30"/>
  <c r="AZ72" i="30"/>
  <c r="AK68" i="30"/>
  <c r="AN68" i="30" s="1"/>
  <c r="BD80" i="30"/>
  <c r="AM68" i="30"/>
  <c r="AF69" i="30" s="1"/>
  <c r="AL68" i="30"/>
  <c r="BW82" i="30"/>
  <c r="BP81" i="30"/>
  <c r="BT81" i="30"/>
  <c r="BE80" i="30"/>
  <c r="BH79" i="30"/>
  <c r="CF86" i="30"/>
  <c r="CK85" i="30"/>
  <c r="CN85" i="30" s="1"/>
  <c r="N147" i="30"/>
  <c r="J148" i="30"/>
  <c r="K149" i="30" s="1"/>
  <c r="L147" i="30"/>
  <c r="AX72" i="30" l="1"/>
  <c r="BA72" i="30" s="1"/>
  <c r="AS73" i="30"/>
  <c r="CJ87" i="30"/>
  <c r="CC86" i="30"/>
  <c r="CG86" i="30"/>
  <c r="BR82" i="30"/>
  <c r="BU81" i="30"/>
  <c r="BV81" i="30" s="1"/>
  <c r="BM79" i="30"/>
  <c r="BL79" i="30"/>
  <c r="BQ82" i="30"/>
  <c r="AJ70" i="30"/>
  <c r="AC69" i="30"/>
  <c r="AG69" i="30"/>
  <c r="BI79" i="30"/>
  <c r="J149" i="30"/>
  <c r="K150" i="30" s="1"/>
  <c r="L148" i="30"/>
  <c r="N148" i="30"/>
  <c r="AT73" i="30" l="1"/>
  <c r="AW74" i="30"/>
  <c r="AP73" i="30"/>
  <c r="CE87" i="30"/>
  <c r="CH86" i="30"/>
  <c r="BF80" i="30"/>
  <c r="CD87" i="30"/>
  <c r="CI86" i="30"/>
  <c r="BX81" i="30"/>
  <c r="CA81" i="30" s="1"/>
  <c r="BZ81" i="30"/>
  <c r="BS82" i="30" s="1"/>
  <c r="BY81" i="30"/>
  <c r="BK79" i="30"/>
  <c r="BN79" i="30" s="1"/>
  <c r="AE70" i="30"/>
  <c r="AH69" i="30"/>
  <c r="AD70" i="30"/>
  <c r="N149" i="30"/>
  <c r="J150" i="30"/>
  <c r="K151" i="30" s="1"/>
  <c r="L149" i="30"/>
  <c r="AQ74" i="30" l="1"/>
  <c r="AR74" i="30"/>
  <c r="AU73" i="30"/>
  <c r="CK86" i="30"/>
  <c r="CN86" i="30" s="1"/>
  <c r="AI69" i="30"/>
  <c r="AM69" i="30"/>
  <c r="AL69" i="30"/>
  <c r="BJ81" i="30"/>
  <c r="BG80" i="30"/>
  <c r="BC80" i="30"/>
  <c r="CM86" i="30"/>
  <c r="CF87" i="30" s="1"/>
  <c r="CL86" i="30"/>
  <c r="BW83" i="30"/>
  <c r="BT82" i="30"/>
  <c r="BP82" i="30"/>
  <c r="N150" i="30"/>
  <c r="J151" i="30"/>
  <c r="K152" i="30" s="1"/>
  <c r="L150" i="30"/>
  <c r="AY73" i="30" l="1"/>
  <c r="AZ73" i="30"/>
  <c r="AV73" i="30"/>
  <c r="AX73" i="30" s="1"/>
  <c r="BA73" i="30" s="1"/>
  <c r="CJ88" i="30"/>
  <c r="CG87" i="30"/>
  <c r="CC87" i="30"/>
  <c r="BQ83" i="30"/>
  <c r="BD81" i="30"/>
  <c r="BE81" i="30"/>
  <c r="BH80" i="30"/>
  <c r="AF70" i="30"/>
  <c r="AK69" i="30"/>
  <c r="AN69" i="30" s="1"/>
  <c r="BR83" i="30"/>
  <c r="BU82" i="30"/>
  <c r="BV82" i="30" s="1"/>
  <c r="N151" i="30"/>
  <c r="J152" i="30"/>
  <c r="K153" i="30" s="1"/>
  <c r="L151" i="30"/>
  <c r="AS74" i="30" l="1"/>
  <c r="BX82" i="30"/>
  <c r="CA82" i="30" s="1"/>
  <c r="BM80" i="30"/>
  <c r="BL80" i="30"/>
  <c r="CD88" i="30"/>
  <c r="CE88" i="30"/>
  <c r="CH87" i="30"/>
  <c r="CI87" i="30" s="1"/>
  <c r="BZ82" i="30"/>
  <c r="BS83" i="30" s="1"/>
  <c r="BY82" i="30"/>
  <c r="BI80" i="30"/>
  <c r="AJ71" i="30"/>
  <c r="AC70" i="30"/>
  <c r="AG70" i="30"/>
  <c r="N152" i="30"/>
  <c r="J153" i="30"/>
  <c r="K154" i="30" s="1"/>
  <c r="L152" i="30"/>
  <c r="AW75" i="30" l="1"/>
  <c r="AT74" i="30"/>
  <c r="AP74" i="30"/>
  <c r="BW84" i="30"/>
  <c r="BP83" i="30"/>
  <c r="BT83" i="30"/>
  <c r="AE71" i="30"/>
  <c r="AH70" i="30"/>
  <c r="AI70" i="30" s="1"/>
  <c r="AD71" i="30"/>
  <c r="CK87" i="30"/>
  <c r="CN87" i="30" s="1"/>
  <c r="BF81" i="30"/>
  <c r="CM87" i="30"/>
  <c r="CF88" i="30" s="1"/>
  <c r="CL87" i="30"/>
  <c r="BK80" i="30"/>
  <c r="BN80" i="30" s="1"/>
  <c r="J154" i="30"/>
  <c r="K155" i="30" s="1"/>
  <c r="N153" i="30"/>
  <c r="L153" i="30"/>
  <c r="AQ75" i="30" l="1"/>
  <c r="AR75" i="30"/>
  <c r="AU74" i="30"/>
  <c r="AV74" i="30" s="1"/>
  <c r="CJ89" i="30"/>
  <c r="CG88" i="30"/>
  <c r="CC88" i="30"/>
  <c r="BR84" i="30"/>
  <c r="BU83" i="30"/>
  <c r="BJ82" i="30"/>
  <c r="BC81" i="30"/>
  <c r="BG81" i="30"/>
  <c r="AM70" i="30"/>
  <c r="AF71" i="30" s="1"/>
  <c r="AL70" i="30"/>
  <c r="BQ84" i="30"/>
  <c r="BV83" i="30"/>
  <c r="AK70" i="30"/>
  <c r="AN70" i="30" s="1"/>
  <c r="N154" i="30"/>
  <c r="J155" i="30"/>
  <c r="K156" i="30" s="1"/>
  <c r="L154" i="30"/>
  <c r="AX74" i="30" l="1"/>
  <c r="BA74" i="30" s="1"/>
  <c r="AZ74" i="30"/>
  <c r="AS75" i="30" s="1"/>
  <c r="AY74" i="30"/>
  <c r="AJ72" i="30"/>
  <c r="AC71" i="30"/>
  <c r="AG71" i="30"/>
  <c r="CD89" i="30"/>
  <c r="BX83" i="30"/>
  <c r="CA83" i="30" s="1"/>
  <c r="BE82" i="30"/>
  <c r="BH81" i="30"/>
  <c r="BZ83" i="30"/>
  <c r="BS84" i="30" s="1"/>
  <c r="BY83" i="30"/>
  <c r="CE89" i="30"/>
  <c r="CH88" i="30"/>
  <c r="CI88" i="30" s="1"/>
  <c r="BD82" i="30"/>
  <c r="BI81" i="30"/>
  <c r="N155" i="30"/>
  <c r="J156" i="30"/>
  <c r="K157" i="30" s="1"/>
  <c r="L155" i="30"/>
  <c r="AP75" i="30" l="1"/>
  <c r="AQ76" i="30" s="1"/>
  <c r="AW76" i="30"/>
  <c r="AT75" i="30"/>
  <c r="CK88" i="30"/>
  <c r="CN88" i="30" s="1"/>
  <c r="BK81" i="30"/>
  <c r="BN81" i="30" s="1"/>
  <c r="AE72" i="30"/>
  <c r="AH71" i="30"/>
  <c r="AD72" i="30"/>
  <c r="AI71" i="30"/>
  <c r="CM88" i="30"/>
  <c r="CF89" i="30" s="1"/>
  <c r="CL88" i="30"/>
  <c r="BW85" i="30"/>
  <c r="BT84" i="30"/>
  <c r="BP84" i="30"/>
  <c r="BM81" i="30"/>
  <c r="BF82" i="30" s="1"/>
  <c r="BL81" i="30"/>
  <c r="J157" i="30"/>
  <c r="K158" i="30" s="1"/>
  <c r="L156" i="30"/>
  <c r="N156" i="30"/>
  <c r="AU75" i="30" l="1"/>
  <c r="AR76" i="30"/>
  <c r="CJ90" i="30"/>
  <c r="CC89" i="30"/>
  <c r="CG89" i="30"/>
  <c r="AK71" i="30"/>
  <c r="AN71" i="30" s="1"/>
  <c r="BJ83" i="30"/>
  <c r="BC82" i="30"/>
  <c r="BG82" i="30"/>
  <c r="AM71" i="30"/>
  <c r="AF72" i="30" s="1"/>
  <c r="AL71" i="30"/>
  <c r="BR85" i="30"/>
  <c r="BU84" i="30"/>
  <c r="BQ85" i="30"/>
  <c r="BV84" i="30"/>
  <c r="N157" i="30"/>
  <c r="J158" i="30"/>
  <c r="K159" i="30" s="1"/>
  <c r="L157" i="30"/>
  <c r="AV75" i="30" l="1"/>
  <c r="AX75" i="30" s="1"/>
  <c r="BA75" i="30" s="1"/>
  <c r="AZ75" i="30"/>
  <c r="AY75" i="30"/>
  <c r="AJ73" i="30"/>
  <c r="AG72" i="30"/>
  <c r="AC72" i="30"/>
  <c r="BX84" i="30"/>
  <c r="CA84" i="30" s="1"/>
  <c r="BD83" i="30"/>
  <c r="CD90" i="30"/>
  <c r="BE83" i="30"/>
  <c r="BH82" i="30"/>
  <c r="CE90" i="30"/>
  <c r="CH89" i="30"/>
  <c r="BZ84" i="30"/>
  <c r="BS85" i="30" s="1"/>
  <c r="BY84" i="30"/>
  <c r="N158" i="30"/>
  <c r="J159" i="30"/>
  <c r="K160" i="30" s="1"/>
  <c r="L158" i="30"/>
  <c r="AS76" i="30" l="1"/>
  <c r="BM82" i="30"/>
  <c r="BL82" i="30"/>
  <c r="AE73" i="30"/>
  <c r="AH72" i="30"/>
  <c r="BW86" i="30"/>
  <c r="BP85" i="30"/>
  <c r="BT85" i="30"/>
  <c r="AD73" i="30"/>
  <c r="AI72" i="30"/>
  <c r="CM89" i="30"/>
  <c r="CL89" i="30"/>
  <c r="BI82" i="30"/>
  <c r="CI89" i="30"/>
  <c r="N159" i="30"/>
  <c r="J160" i="30"/>
  <c r="K161" i="30" s="1"/>
  <c r="L159" i="30"/>
  <c r="AW77" i="30" l="1"/>
  <c r="AT76" i="30"/>
  <c r="AP76" i="30"/>
  <c r="CF90" i="30"/>
  <c r="CJ91" i="30" s="1"/>
  <c r="CK89" i="30"/>
  <c r="CN89" i="30" s="1"/>
  <c r="BK82" i="30"/>
  <c r="BN82" i="30" s="1"/>
  <c r="BF83" i="30"/>
  <c r="BQ86" i="30"/>
  <c r="AK72" i="30"/>
  <c r="AN72" i="30" s="1"/>
  <c r="BR86" i="30"/>
  <c r="BU85" i="30"/>
  <c r="AM72" i="30"/>
  <c r="AF73" i="30" s="1"/>
  <c r="AL72" i="30"/>
  <c r="N160" i="30"/>
  <c r="J161" i="30"/>
  <c r="K162" i="30" s="1"/>
  <c r="L160" i="30"/>
  <c r="AQ77" i="30" l="1"/>
  <c r="AR77" i="30"/>
  <c r="AU76" i="30"/>
  <c r="CC90" i="30"/>
  <c r="CG90" i="30"/>
  <c r="CH90" i="30" s="1"/>
  <c r="AJ74" i="30"/>
  <c r="AG73" i="30"/>
  <c r="AC73" i="30"/>
  <c r="CD91" i="30"/>
  <c r="BZ85" i="30"/>
  <c r="BY85" i="30"/>
  <c r="BV85" i="30"/>
  <c r="BJ84" i="30"/>
  <c r="BC83" i="30"/>
  <c r="BG83" i="30"/>
  <c r="N161" i="30"/>
  <c r="J162" i="30"/>
  <c r="K163" i="30" s="1"/>
  <c r="L161" i="30"/>
  <c r="AZ76" i="30" l="1"/>
  <c r="AY76" i="30"/>
  <c r="AV76" i="30"/>
  <c r="CL90" i="30"/>
  <c r="CI90" i="30"/>
  <c r="CK90" i="30" s="1"/>
  <c r="CN90" i="30" s="1"/>
  <c r="CE91" i="30"/>
  <c r="CM90" i="30"/>
  <c r="AD74" i="30"/>
  <c r="BD84" i="30"/>
  <c r="AE74" i="30"/>
  <c r="AH73" i="30"/>
  <c r="BE84" i="30"/>
  <c r="BH83" i="30"/>
  <c r="BI83" i="30" s="1"/>
  <c r="BS86" i="30"/>
  <c r="BX85" i="30"/>
  <c r="CA85" i="30" s="1"/>
  <c r="N162" i="30"/>
  <c r="J163" i="30"/>
  <c r="K164" i="30" s="1"/>
  <c r="L162" i="30"/>
  <c r="AS77" i="30" l="1"/>
  <c r="AX76" i="30"/>
  <c r="BA76" i="30" s="1"/>
  <c r="CF91" i="30"/>
  <c r="CC91" i="30" s="1"/>
  <c r="BK83" i="30"/>
  <c r="BN83" i="30" s="1"/>
  <c r="BW87" i="30"/>
  <c r="BT86" i="30"/>
  <c r="BP86" i="30"/>
  <c r="CJ92" i="30"/>
  <c r="BM83" i="30"/>
  <c r="BF84" i="30" s="1"/>
  <c r="BL83" i="30"/>
  <c r="AI73" i="30"/>
  <c r="AM73" i="30"/>
  <c r="AL73" i="30"/>
  <c r="N163" i="30"/>
  <c r="J164" i="30"/>
  <c r="K165" i="30" s="1"/>
  <c r="L163" i="30"/>
  <c r="AP77" i="30" l="1"/>
  <c r="AW78" i="30"/>
  <c r="AT77" i="30"/>
  <c r="CG91" i="30"/>
  <c r="AF74" i="30"/>
  <c r="AC74" i="30" s="1"/>
  <c r="BJ85" i="30"/>
  <c r="BC84" i="30"/>
  <c r="BG84" i="30"/>
  <c r="AJ75" i="30"/>
  <c r="CD92" i="30"/>
  <c r="BR87" i="30"/>
  <c r="BU86" i="30"/>
  <c r="BQ87" i="30"/>
  <c r="AK73" i="30"/>
  <c r="AN73" i="30" s="1"/>
  <c r="CE92" i="30"/>
  <c r="CH91" i="30"/>
  <c r="CI91" i="30" s="1"/>
  <c r="N164" i="30"/>
  <c r="J165" i="30"/>
  <c r="K166" i="30" s="1"/>
  <c r="L164" i="30"/>
  <c r="AR78" i="30" l="1"/>
  <c r="AU77" i="30"/>
  <c r="AQ78" i="30"/>
  <c r="AV77" i="30"/>
  <c r="AG74" i="30"/>
  <c r="AH74" i="30" s="1"/>
  <c r="AM74" i="30" s="1"/>
  <c r="CK91" i="30"/>
  <c r="CN91" i="30" s="1"/>
  <c r="BE85" i="30"/>
  <c r="BH84" i="30"/>
  <c r="AD75" i="30"/>
  <c r="BD85" i="30"/>
  <c r="BI84" i="30"/>
  <c r="CM91" i="30"/>
  <c r="CF92" i="30" s="1"/>
  <c r="CL91" i="30"/>
  <c r="BV86" i="30"/>
  <c r="BZ86" i="30"/>
  <c r="BY86" i="30"/>
  <c r="AE75" i="30"/>
  <c r="N165" i="30"/>
  <c r="J166" i="30"/>
  <c r="K167" i="30" s="1"/>
  <c r="L165" i="30"/>
  <c r="AX77" i="30" l="1"/>
  <c r="BA77" i="30" s="1"/>
  <c r="AI74" i="30"/>
  <c r="AF75" i="30" s="1"/>
  <c r="AZ77" i="30"/>
  <c r="AS78" i="30" s="1"/>
  <c r="AY77" i="30"/>
  <c r="AL74" i="30"/>
  <c r="CJ93" i="30"/>
  <c r="CG92" i="30"/>
  <c r="CC92" i="30"/>
  <c r="BX86" i="30"/>
  <c r="CA86" i="30" s="1"/>
  <c r="BK84" i="30"/>
  <c r="BN84" i="30" s="1"/>
  <c r="BS87" i="30"/>
  <c r="BM84" i="30"/>
  <c r="BF85" i="30" s="1"/>
  <c r="BL84" i="30"/>
  <c r="N166" i="30"/>
  <c r="J167" i="30"/>
  <c r="K168" i="30" s="1"/>
  <c r="L166" i="30"/>
  <c r="AK74" i="30" l="1"/>
  <c r="AN74" i="30" s="1"/>
  <c r="AW79" i="30"/>
  <c r="AP78" i="30"/>
  <c r="AT78" i="30"/>
  <c r="BW88" i="30"/>
  <c r="BT87" i="30"/>
  <c r="BP87" i="30"/>
  <c r="CE93" i="30"/>
  <c r="CH92" i="30"/>
  <c r="BJ86" i="30"/>
  <c r="BC85" i="30"/>
  <c r="BG85" i="30"/>
  <c r="CD93" i="30"/>
  <c r="AJ76" i="30"/>
  <c r="AG75" i="30"/>
  <c r="AC75" i="30"/>
  <c r="N167" i="30"/>
  <c r="J168" i="30"/>
  <c r="K169" i="30" s="1"/>
  <c r="L167" i="30"/>
  <c r="AR79" i="30" l="1"/>
  <c r="AU78" i="30"/>
  <c r="AQ79" i="30"/>
  <c r="AV78" i="30"/>
  <c r="AX78" i="30" s="1"/>
  <c r="BA78" i="30" s="1"/>
  <c r="AE76" i="30"/>
  <c r="AH75" i="30"/>
  <c r="BQ88" i="30"/>
  <c r="CI92" i="30"/>
  <c r="CM92" i="30"/>
  <c r="CL92" i="30"/>
  <c r="BR88" i="30"/>
  <c r="BU87" i="30"/>
  <c r="BD86" i="30"/>
  <c r="BE86" i="30"/>
  <c r="BH85" i="30"/>
  <c r="AD76" i="30"/>
  <c r="N168" i="30"/>
  <c r="J169" i="30"/>
  <c r="K170" i="30" s="1"/>
  <c r="L168" i="30"/>
  <c r="AZ78" i="30" l="1"/>
  <c r="AS79" i="30" s="1"/>
  <c r="AY78" i="30"/>
  <c r="CF93" i="30"/>
  <c r="BZ87" i="30"/>
  <c r="BY87" i="30"/>
  <c r="CK92" i="30"/>
  <c r="CN92" i="30" s="1"/>
  <c r="AI75" i="30"/>
  <c r="AM75" i="30"/>
  <c r="AL75" i="30"/>
  <c r="CJ94" i="30"/>
  <c r="CC93" i="30"/>
  <c r="CG93" i="30"/>
  <c r="BV87" i="30"/>
  <c r="BM85" i="30"/>
  <c r="BL85" i="30"/>
  <c r="BI85" i="30"/>
  <c r="N169" i="30"/>
  <c r="J170" i="30"/>
  <c r="K171" i="30" s="1"/>
  <c r="L169" i="30"/>
  <c r="AW80" i="30" l="1"/>
  <c r="AP79" i="30"/>
  <c r="AT79" i="30"/>
  <c r="CH93" i="30"/>
  <c r="CM93" i="30" s="1"/>
  <c r="AK75" i="30"/>
  <c r="AN75" i="30" s="1"/>
  <c r="BF86" i="30"/>
  <c r="BK85" i="30"/>
  <c r="BN85" i="30" s="1"/>
  <c r="CE94" i="30"/>
  <c r="BX87" i="30"/>
  <c r="CA87" i="30" s="1"/>
  <c r="CD94" i="30"/>
  <c r="AF76" i="30"/>
  <c r="BS88" i="30"/>
  <c r="N170" i="30"/>
  <c r="J171" i="30"/>
  <c r="K172" i="30" s="1"/>
  <c r="L170" i="30"/>
  <c r="AR80" i="30" l="1"/>
  <c r="AU79" i="30"/>
  <c r="CL93" i="30"/>
  <c r="AQ80" i="30"/>
  <c r="AV79" i="30"/>
  <c r="CI93" i="30"/>
  <c r="CK93" i="30" s="1"/>
  <c r="CN93" i="30" s="1"/>
  <c r="AJ77" i="30"/>
  <c r="AC76" i="30"/>
  <c r="AG76" i="30"/>
  <c r="BW89" i="30"/>
  <c r="BP88" i="30"/>
  <c r="BT88" i="30"/>
  <c r="BJ87" i="30"/>
  <c r="BC86" i="30"/>
  <c r="BG86" i="30"/>
  <c r="N171" i="30"/>
  <c r="J172" i="30"/>
  <c r="K173" i="30" s="1"/>
  <c r="L171" i="30"/>
  <c r="CF94" i="30" l="1"/>
  <c r="AZ79" i="30"/>
  <c r="AY79" i="30"/>
  <c r="AS80" i="30"/>
  <c r="AX79" i="30"/>
  <c r="BA79" i="30" s="1"/>
  <c r="BE87" i="30"/>
  <c r="BH86" i="30"/>
  <c r="BD87" i="30"/>
  <c r="BI86" i="30"/>
  <c r="BQ89" i="30"/>
  <c r="AD77" i="30"/>
  <c r="AE77" i="30"/>
  <c r="AH76" i="30"/>
  <c r="AI76" i="30" s="1"/>
  <c r="BR89" i="30"/>
  <c r="BU88" i="30"/>
  <c r="CJ95" i="30"/>
  <c r="CG94" i="30"/>
  <c r="CC94" i="30"/>
  <c r="J173" i="30"/>
  <c r="K174" i="30" s="1"/>
  <c r="L172" i="30"/>
  <c r="N172" i="30"/>
  <c r="AW81" i="30" l="1"/>
  <c r="AT80" i="30"/>
  <c r="AP80" i="30"/>
  <c r="AK76" i="30"/>
  <c r="AN76" i="30" s="1"/>
  <c r="BZ88" i="30"/>
  <c r="BY88" i="30"/>
  <c r="BM86" i="30"/>
  <c r="BF87" i="30" s="1"/>
  <c r="BL86" i="30"/>
  <c r="CD95" i="30"/>
  <c r="BV88" i="30"/>
  <c r="CE95" i="30"/>
  <c r="CH94" i="30"/>
  <c r="CI94" i="30" s="1"/>
  <c r="AM76" i="30"/>
  <c r="AF77" i="30" s="1"/>
  <c r="AL76" i="30"/>
  <c r="BK86" i="30"/>
  <c r="BN86" i="30" s="1"/>
  <c r="N173" i="30"/>
  <c r="J174" i="30"/>
  <c r="K175" i="30" s="1"/>
  <c r="L173" i="30"/>
  <c r="AQ81" i="30" l="1"/>
  <c r="AU80" i="30"/>
  <c r="AV80" i="30" s="1"/>
  <c r="AX80" i="30" s="1"/>
  <c r="BA80" i="30" s="1"/>
  <c r="AR81" i="30"/>
  <c r="BX88" i="30"/>
  <c r="CA88" i="30" s="1"/>
  <c r="CK94" i="30"/>
  <c r="CN94" i="30" s="1"/>
  <c r="BS89" i="30"/>
  <c r="BJ88" i="30"/>
  <c r="BC87" i="30"/>
  <c r="BG87" i="30"/>
  <c r="CM94" i="30"/>
  <c r="CF95" i="30" s="1"/>
  <c r="CL94" i="30"/>
  <c r="AJ78" i="30"/>
  <c r="AC77" i="30"/>
  <c r="AG77" i="30"/>
  <c r="N174" i="30"/>
  <c r="J175" i="30"/>
  <c r="K176" i="30" s="1"/>
  <c r="L174" i="30"/>
  <c r="AZ80" i="30" l="1"/>
  <c r="AS81" i="30" s="1"/>
  <c r="AY80" i="30"/>
  <c r="CJ96" i="30"/>
  <c r="CC95" i="30"/>
  <c r="CG95" i="30"/>
  <c r="AD78" i="30"/>
  <c r="BE88" i="30"/>
  <c r="BH87" i="30"/>
  <c r="BI87" i="30" s="1"/>
  <c r="BW90" i="30"/>
  <c r="BP89" i="30"/>
  <c r="BT89" i="30"/>
  <c r="BD88" i="30"/>
  <c r="AE78" i="30"/>
  <c r="AH77" i="30"/>
  <c r="N175" i="30"/>
  <c r="J176" i="30"/>
  <c r="K177" i="30" s="1"/>
  <c r="L175" i="30"/>
  <c r="AW82" i="30" l="1"/>
  <c r="AT81" i="30"/>
  <c r="AP81" i="30"/>
  <c r="BK87" i="30"/>
  <c r="BN87" i="30" s="1"/>
  <c r="BR90" i="30"/>
  <c r="BU89" i="30"/>
  <c r="BQ90" i="30"/>
  <c r="BV89" i="30"/>
  <c r="CD96" i="30"/>
  <c r="BM87" i="30"/>
  <c r="BF88" i="30" s="1"/>
  <c r="BL87" i="30"/>
  <c r="CE96" i="30"/>
  <c r="CH95" i="30"/>
  <c r="CI95" i="30" s="1"/>
  <c r="AI77" i="30"/>
  <c r="AM77" i="30"/>
  <c r="AL77" i="30"/>
  <c r="N176" i="30"/>
  <c r="J177" i="30"/>
  <c r="K178" i="30" s="1"/>
  <c r="L176" i="30"/>
  <c r="AQ82" i="30" l="1"/>
  <c r="AR82" i="30"/>
  <c r="AU81" i="30"/>
  <c r="BJ89" i="30"/>
  <c r="BC88" i="30"/>
  <c r="BG88" i="30"/>
  <c r="CK95" i="30"/>
  <c r="CN95" i="30" s="1"/>
  <c r="AF78" i="30"/>
  <c r="BZ89" i="30"/>
  <c r="BS90" i="30" s="1"/>
  <c r="BY89" i="30"/>
  <c r="AK77" i="30"/>
  <c r="AN77" i="30" s="1"/>
  <c r="CM95" i="30"/>
  <c r="CF96" i="30" s="1"/>
  <c r="CL95" i="30"/>
  <c r="BX89" i="30"/>
  <c r="CA89" i="30" s="1"/>
  <c r="N177" i="30"/>
  <c r="J178" i="30"/>
  <c r="K179" i="30" s="1"/>
  <c r="L177" i="30"/>
  <c r="AZ81" i="30" l="1"/>
  <c r="AY81" i="30"/>
  <c r="AV81" i="30"/>
  <c r="AX81" i="30" s="1"/>
  <c r="BA81" i="30" s="1"/>
  <c r="CJ97" i="30"/>
  <c r="CC96" i="30"/>
  <c r="CG96" i="30"/>
  <c r="BD89" i="30"/>
  <c r="BE89" i="30"/>
  <c r="BH88" i="30"/>
  <c r="BW91" i="30"/>
  <c r="BT90" i="30"/>
  <c r="BP90" i="30"/>
  <c r="AJ79" i="30"/>
  <c r="AC78" i="30"/>
  <c r="AG78" i="30"/>
  <c r="J179" i="30"/>
  <c r="K180" i="30" s="1"/>
  <c r="L178" i="30"/>
  <c r="N178" i="30"/>
  <c r="AS82" i="30" l="1"/>
  <c r="CE97" i="30"/>
  <c r="CH96" i="30"/>
  <c r="AE79" i="30"/>
  <c r="AH78" i="30"/>
  <c r="BQ91" i="30"/>
  <c r="CD97" i="30"/>
  <c r="CI96" i="30"/>
  <c r="AD79" i="30"/>
  <c r="AI78" i="30"/>
  <c r="BR91" i="30"/>
  <c r="BU90" i="30"/>
  <c r="BV90" i="30" s="1"/>
  <c r="BM88" i="30"/>
  <c r="BL88" i="30"/>
  <c r="BI88" i="30"/>
  <c r="N179" i="30"/>
  <c r="J180" i="30"/>
  <c r="K181" i="30" s="1"/>
  <c r="L179" i="30"/>
  <c r="AW83" i="30" l="1"/>
  <c r="AT82" i="30"/>
  <c r="AP82" i="30"/>
  <c r="BX90" i="30"/>
  <c r="CA90" i="30" s="1"/>
  <c r="BF89" i="30"/>
  <c r="BK88" i="30"/>
  <c r="BN88" i="30" s="1"/>
  <c r="CK96" i="30"/>
  <c r="CN96" i="30" s="1"/>
  <c r="AK78" i="30"/>
  <c r="AN78" i="30" s="1"/>
  <c r="CM96" i="30"/>
  <c r="CF97" i="30" s="1"/>
  <c r="CL96" i="30"/>
  <c r="BZ90" i="30"/>
  <c r="BS91" i="30" s="1"/>
  <c r="BY90" i="30"/>
  <c r="AM78" i="30"/>
  <c r="AF79" i="30" s="1"/>
  <c r="AL78" i="30"/>
  <c r="J181" i="30"/>
  <c r="K182" i="30" s="1"/>
  <c r="L180" i="30"/>
  <c r="N180" i="30"/>
  <c r="AQ83" i="30" l="1"/>
  <c r="AR83" i="30"/>
  <c r="AU82" i="30"/>
  <c r="CJ98" i="30"/>
  <c r="CG97" i="30"/>
  <c r="CC97" i="30"/>
  <c r="BW92" i="30"/>
  <c r="BP91" i="30"/>
  <c r="BT91" i="30"/>
  <c r="AJ80" i="30"/>
  <c r="AC79" i="30"/>
  <c r="AG79" i="30"/>
  <c r="BJ90" i="30"/>
  <c r="BG89" i="30"/>
  <c r="BC89" i="30"/>
  <c r="N181" i="30"/>
  <c r="J182" i="30"/>
  <c r="K183" i="30" s="1"/>
  <c r="L181" i="30"/>
  <c r="AY82" i="30" l="1"/>
  <c r="AZ82" i="30"/>
  <c r="AV82" i="30"/>
  <c r="BD90" i="30"/>
  <c r="CD98" i="30"/>
  <c r="AE80" i="30"/>
  <c r="AH79" i="30"/>
  <c r="BR92" i="30"/>
  <c r="BU91" i="30"/>
  <c r="BE90" i="30"/>
  <c r="BH89" i="30"/>
  <c r="BI89" i="30" s="1"/>
  <c r="AD80" i="30"/>
  <c r="BQ92" i="30"/>
  <c r="BV91" i="30"/>
  <c r="CE98" i="30"/>
  <c r="CH97" i="30"/>
  <c r="J183" i="30"/>
  <c r="K184" i="30" s="1"/>
  <c r="L182" i="30"/>
  <c r="N182" i="30"/>
  <c r="AS83" i="30" l="1"/>
  <c r="AX82" i="30"/>
  <c r="BA82" i="30" s="1"/>
  <c r="AM79" i="30"/>
  <c r="AL79" i="30"/>
  <c r="BX91" i="30"/>
  <c r="CA91" i="30" s="1"/>
  <c r="BZ91" i="30"/>
  <c r="BS92" i="30" s="1"/>
  <c r="BY91" i="30"/>
  <c r="BK89" i="30"/>
  <c r="BN89" i="30" s="1"/>
  <c r="CM97" i="30"/>
  <c r="CL97" i="30"/>
  <c r="BM89" i="30"/>
  <c r="BF90" i="30" s="1"/>
  <c r="BL89" i="30"/>
  <c r="AI79" i="30"/>
  <c r="CI97" i="30"/>
  <c r="N183" i="30"/>
  <c r="J184" i="30"/>
  <c r="K185" i="30" s="1"/>
  <c r="L183" i="30"/>
  <c r="AP83" i="30" l="1"/>
  <c r="AW84" i="30"/>
  <c r="AT83" i="30"/>
  <c r="CF98" i="30"/>
  <c r="CJ99" i="30" s="1"/>
  <c r="BW93" i="30"/>
  <c r="BT92" i="30"/>
  <c r="BP92" i="30"/>
  <c r="AF80" i="30"/>
  <c r="AK79" i="30"/>
  <c r="AN79" i="30" s="1"/>
  <c r="BJ91" i="30"/>
  <c r="BG90" i="30"/>
  <c r="BC90" i="30"/>
  <c r="CK97" i="30"/>
  <c r="CN97" i="30" s="1"/>
  <c r="N184" i="30"/>
  <c r="J185" i="30"/>
  <c r="K186" i="30" s="1"/>
  <c r="L184" i="30"/>
  <c r="AR84" i="30" l="1"/>
  <c r="AU83" i="30"/>
  <c r="AQ84" i="30"/>
  <c r="AV83" i="30"/>
  <c r="CC98" i="30"/>
  <c r="CD99" i="30" s="1"/>
  <c r="CG98" i="30"/>
  <c r="BQ93" i="30"/>
  <c r="BR93" i="30"/>
  <c r="BU92" i="30"/>
  <c r="BV92" i="30" s="1"/>
  <c r="BD91" i="30"/>
  <c r="BE91" i="30"/>
  <c r="BH90" i="30"/>
  <c r="CE99" i="30"/>
  <c r="AJ81" i="30"/>
  <c r="AG80" i="30"/>
  <c r="AC80" i="30"/>
  <c r="N185" i="30"/>
  <c r="J186" i="30"/>
  <c r="K187" i="30" s="1"/>
  <c r="L185" i="30"/>
  <c r="AX83" i="30" l="1"/>
  <c r="BA83" i="30" s="1"/>
  <c r="CH98" i="30"/>
  <c r="AZ83" i="30"/>
  <c r="AS84" i="30" s="1"/>
  <c r="AY83" i="30"/>
  <c r="BM90" i="30"/>
  <c r="BL90" i="30"/>
  <c r="BX92" i="30"/>
  <c r="CA92" i="30" s="1"/>
  <c r="BZ92" i="30"/>
  <c r="BS93" i="30" s="1"/>
  <c r="BY92" i="30"/>
  <c r="AD81" i="30"/>
  <c r="BI90" i="30"/>
  <c r="AE81" i="30"/>
  <c r="AH80" i="30"/>
  <c r="AI80" i="30" s="1"/>
  <c r="N186" i="30"/>
  <c r="J187" i="30"/>
  <c r="K188" i="30" s="1"/>
  <c r="L186" i="30"/>
  <c r="AW85" i="30" l="1"/>
  <c r="AP84" i="30"/>
  <c r="AQ85" i="30" s="1"/>
  <c r="AT84" i="30"/>
  <c r="CM98" i="30"/>
  <c r="CI98" i="30"/>
  <c r="CL98" i="30"/>
  <c r="BW94" i="30"/>
  <c r="BT93" i="30"/>
  <c r="BP93" i="30"/>
  <c r="BF91" i="30"/>
  <c r="BK90" i="30"/>
  <c r="BN90" i="30" s="1"/>
  <c r="AK80" i="30"/>
  <c r="AN80" i="30" s="1"/>
  <c r="AM80" i="30"/>
  <c r="AF81" i="30" s="1"/>
  <c r="AL80" i="30"/>
  <c r="N187" i="30"/>
  <c r="J188" i="30"/>
  <c r="K189" i="30" s="1"/>
  <c r="L187" i="30"/>
  <c r="AR85" i="30" l="1"/>
  <c r="AU84" i="30"/>
  <c r="CF99" i="30"/>
  <c r="CK98" i="30"/>
  <c r="CN98" i="30" s="1"/>
  <c r="BQ94" i="30"/>
  <c r="AJ82" i="30"/>
  <c r="AC81" i="30"/>
  <c r="AG81" i="30"/>
  <c r="BR94" i="30"/>
  <c r="BU93" i="30"/>
  <c r="BJ92" i="30"/>
  <c r="BC91" i="30"/>
  <c r="BG91" i="30"/>
  <c r="N188" i="30"/>
  <c r="J189" i="30"/>
  <c r="K190" i="30" s="1"/>
  <c r="L188" i="30"/>
  <c r="CG99" i="30" l="1"/>
  <c r="CC99" i="30"/>
  <c r="CD100" i="30" s="1"/>
  <c r="CJ100" i="30"/>
  <c r="AZ84" i="30"/>
  <c r="AY84" i="30"/>
  <c r="AV84" i="30"/>
  <c r="BE92" i="30"/>
  <c r="BH91" i="30"/>
  <c r="AD82" i="30"/>
  <c r="BD92" i="30"/>
  <c r="BI91" i="30"/>
  <c r="BZ93" i="30"/>
  <c r="BY93" i="30"/>
  <c r="AE82" i="30"/>
  <c r="AH81" i="30"/>
  <c r="AI81" i="30" s="1"/>
  <c r="BV93" i="30"/>
  <c r="N189" i="30"/>
  <c r="J190" i="30"/>
  <c r="K191" i="30" s="1"/>
  <c r="L189" i="30"/>
  <c r="AX84" i="30" l="1"/>
  <c r="BA84" i="30" s="1"/>
  <c r="AS85" i="30"/>
  <c r="CE100" i="30"/>
  <c r="CH99" i="30"/>
  <c r="BS94" i="30"/>
  <c r="BW95" i="30" s="1"/>
  <c r="AK81" i="30"/>
  <c r="AN81" i="30" s="1"/>
  <c r="BK91" i="30"/>
  <c r="BN91" i="30" s="1"/>
  <c r="BM91" i="30"/>
  <c r="BF92" i="30" s="1"/>
  <c r="BL91" i="30"/>
  <c r="BX93" i="30"/>
  <c r="CA93" i="30" s="1"/>
  <c r="AM81" i="30"/>
  <c r="AF82" i="30" s="1"/>
  <c r="AL81" i="30"/>
  <c r="N190" i="30"/>
  <c r="J191" i="30"/>
  <c r="K192" i="30" s="1"/>
  <c r="L190" i="30"/>
  <c r="CL99" i="30" l="1"/>
  <c r="CI99" i="30"/>
  <c r="CM99" i="30"/>
  <c r="AW86" i="30"/>
  <c r="AT85" i="30"/>
  <c r="AP85" i="30"/>
  <c r="AQ86" i="30" s="1"/>
  <c r="BP94" i="30"/>
  <c r="BU94" i="30" s="1"/>
  <c r="BT94" i="30"/>
  <c r="BR95" i="30" s="1"/>
  <c r="BJ93" i="30"/>
  <c r="BG92" i="30"/>
  <c r="BC92" i="30"/>
  <c r="AJ83" i="30"/>
  <c r="AC82" i="30"/>
  <c r="AG82" i="30"/>
  <c r="BQ95" i="30"/>
  <c r="N191" i="30"/>
  <c r="J192" i="30"/>
  <c r="K193" i="30" s="1"/>
  <c r="L191" i="30"/>
  <c r="CF100" i="30" l="1"/>
  <c r="CK99" i="30"/>
  <c r="CN99" i="30" s="1"/>
  <c r="AR86" i="30"/>
  <c r="AU85" i="30"/>
  <c r="AE83" i="30"/>
  <c r="AH82" i="30"/>
  <c r="BD93" i="30"/>
  <c r="BZ94" i="30"/>
  <c r="BY94" i="30"/>
  <c r="BV94" i="30"/>
  <c r="AD83" i="30"/>
  <c r="AI82" i="30"/>
  <c r="BE93" i="30"/>
  <c r="BH92" i="30"/>
  <c r="N192" i="30"/>
  <c r="J193" i="30"/>
  <c r="K194" i="30" s="1"/>
  <c r="L192" i="30"/>
  <c r="AV85" i="30" l="1"/>
  <c r="AX85" i="30" s="1"/>
  <c r="BA85" i="30" s="1"/>
  <c r="AZ85" i="30"/>
  <c r="AY85" i="30"/>
  <c r="CJ101" i="30"/>
  <c r="CC100" i="30"/>
  <c r="CD101" i="30" s="1"/>
  <c r="CG100" i="30"/>
  <c r="BS95" i="30"/>
  <c r="BX94" i="30"/>
  <c r="CA94" i="30" s="1"/>
  <c r="AK82" i="30"/>
  <c r="AN82" i="30" s="1"/>
  <c r="AM82" i="30"/>
  <c r="AF83" i="30" s="1"/>
  <c r="AL82" i="30"/>
  <c r="BM92" i="30"/>
  <c r="BL92" i="30"/>
  <c r="BI92" i="30"/>
  <c r="N193" i="30"/>
  <c r="J194" i="30"/>
  <c r="K195" i="30" s="1"/>
  <c r="L193" i="30"/>
  <c r="CE101" i="30" l="1"/>
  <c r="CH100" i="30"/>
  <c r="CI100" i="30" s="1"/>
  <c r="CK100" i="30" s="1"/>
  <c r="CN100" i="30" s="1"/>
  <c r="AS86" i="30"/>
  <c r="BF93" i="30"/>
  <c r="BC93" i="30" s="1"/>
  <c r="AJ84" i="30"/>
  <c r="AG83" i="30"/>
  <c r="AC83" i="30"/>
  <c r="BK92" i="30"/>
  <c r="BN92" i="30" s="1"/>
  <c r="BW96" i="30"/>
  <c r="BT95" i="30"/>
  <c r="BP95" i="30"/>
  <c r="N194" i="30"/>
  <c r="J195" i="30"/>
  <c r="K196" i="30" s="1"/>
  <c r="L194" i="30"/>
  <c r="AW87" i="30" l="1"/>
  <c r="AT86" i="30"/>
  <c r="AP86" i="30"/>
  <c r="CM100" i="30"/>
  <c r="CF101" i="30" s="1"/>
  <c r="CJ102" i="30" s="1"/>
  <c r="CL100" i="30"/>
  <c r="BJ94" i="30"/>
  <c r="BG93" i="30"/>
  <c r="BH93" i="30" s="1"/>
  <c r="BM93" i="30" s="1"/>
  <c r="BR96" i="30"/>
  <c r="BU95" i="30"/>
  <c r="BV95" i="30" s="1"/>
  <c r="AE84" i="30"/>
  <c r="AH83" i="30"/>
  <c r="BD94" i="30"/>
  <c r="BL93" i="30"/>
  <c r="BQ96" i="30"/>
  <c r="BI93" i="30"/>
  <c r="AD84" i="30"/>
  <c r="AI83" i="30"/>
  <c r="N195" i="30"/>
  <c r="J196" i="30"/>
  <c r="K197" i="30" s="1"/>
  <c r="L195" i="30"/>
  <c r="CC101" i="30" l="1"/>
  <c r="CD102" i="30" s="1"/>
  <c r="AQ87" i="30"/>
  <c r="AR87" i="30"/>
  <c r="AU86" i="30"/>
  <c r="AV86" i="30" s="1"/>
  <c r="CG101" i="30"/>
  <c r="BE94" i="30"/>
  <c r="BF94" i="30" s="1"/>
  <c r="BX95" i="30"/>
  <c r="CA95" i="30" s="1"/>
  <c r="AK83" i="30"/>
  <c r="AN83" i="30" s="1"/>
  <c r="AM83" i="30"/>
  <c r="AF84" i="30" s="1"/>
  <c r="AL83" i="30"/>
  <c r="BZ95" i="30"/>
  <c r="BS96" i="30" s="1"/>
  <c r="BY95" i="30"/>
  <c r="BK93" i="30"/>
  <c r="BN93" i="30" s="1"/>
  <c r="N196" i="30"/>
  <c r="J197" i="30"/>
  <c r="K198" i="30" s="1"/>
  <c r="L196" i="30"/>
  <c r="AX86" i="30" l="1"/>
  <c r="BA86" i="30" s="1"/>
  <c r="CE102" i="30"/>
  <c r="CH101" i="30"/>
  <c r="AZ86" i="30"/>
  <c r="AS87" i="30" s="1"/>
  <c r="AY86" i="30"/>
  <c r="BJ95" i="30"/>
  <c r="BG94" i="30"/>
  <c r="BC94" i="30"/>
  <c r="BW97" i="30"/>
  <c r="BT96" i="30"/>
  <c r="BP96" i="30"/>
  <c r="AJ85" i="30"/>
  <c r="AG84" i="30"/>
  <c r="AC84" i="30"/>
  <c r="BD95" i="30"/>
  <c r="BE95" i="30"/>
  <c r="J198" i="30"/>
  <c r="K199" i="30" s="1"/>
  <c r="L197" i="30"/>
  <c r="N197" i="30"/>
  <c r="BH94" i="30" l="1"/>
  <c r="AP87" i="30"/>
  <c r="AT87" i="30"/>
  <c r="AW88" i="30"/>
  <c r="CI101" i="30"/>
  <c r="CM101" i="30"/>
  <c r="CL101" i="30"/>
  <c r="AD85" i="30"/>
  <c r="BQ97" i="30"/>
  <c r="AE85" i="30"/>
  <c r="AH84" i="30"/>
  <c r="BR97" i="30"/>
  <c r="BU96" i="30"/>
  <c r="J199" i="30"/>
  <c r="K200" i="30" s="1"/>
  <c r="L198" i="30"/>
  <c r="N198" i="30"/>
  <c r="BM94" i="30" l="1"/>
  <c r="BI94" i="30"/>
  <c r="BL94" i="30"/>
  <c r="AU87" i="30"/>
  <c r="AR88" i="30"/>
  <c r="CK101" i="30"/>
  <c r="CN101" i="30" s="1"/>
  <c r="CF102" i="30"/>
  <c r="AQ88" i="30"/>
  <c r="AV87" i="30"/>
  <c r="BV96" i="30"/>
  <c r="BZ96" i="30"/>
  <c r="BY96" i="30"/>
  <c r="AM84" i="30"/>
  <c r="AL84" i="30"/>
  <c r="AI84" i="30"/>
  <c r="N199" i="30"/>
  <c r="J200" i="30"/>
  <c r="K201" i="30" s="1"/>
  <c r="L199" i="30"/>
  <c r="BK94" i="30" l="1"/>
  <c r="BN94" i="30" s="1"/>
  <c r="BF95" i="30"/>
  <c r="AX87" i="30"/>
  <c r="BA87" i="30" s="1"/>
  <c r="CC102" i="30"/>
  <c r="CD103" i="30" s="1"/>
  <c r="CG102" i="30"/>
  <c r="CJ103" i="30"/>
  <c r="AZ87" i="30"/>
  <c r="AS88" i="30" s="1"/>
  <c r="AY87" i="30"/>
  <c r="BX96" i="30"/>
  <c r="CA96" i="30" s="1"/>
  <c r="AK84" i="30"/>
  <c r="AN84" i="30" s="1"/>
  <c r="AF85" i="30"/>
  <c r="BS97" i="30"/>
  <c r="N200" i="30"/>
  <c r="J201" i="30"/>
  <c r="K202" i="30" s="1"/>
  <c r="L200" i="30"/>
  <c r="BJ96" i="30" l="1"/>
  <c r="BC95" i="30"/>
  <c r="BD96" i="30" s="1"/>
  <c r="BG95" i="30"/>
  <c r="AW89" i="30"/>
  <c r="AT88" i="30"/>
  <c r="AP88" i="30"/>
  <c r="AQ89" i="30" s="1"/>
  <c r="CH102" i="30"/>
  <c r="CE103" i="30"/>
  <c r="AJ86" i="30"/>
  <c r="AG85" i="30"/>
  <c r="AC85" i="30"/>
  <c r="BW98" i="30"/>
  <c r="BP97" i="30"/>
  <c r="BT97" i="30"/>
  <c r="J202" i="30"/>
  <c r="K203" i="30" s="1"/>
  <c r="L201" i="30"/>
  <c r="N201" i="30"/>
  <c r="BE96" i="30" l="1"/>
  <c r="BH95" i="30"/>
  <c r="AV88" i="30"/>
  <c r="AX88" i="30" s="1"/>
  <c r="BA88" i="30" s="1"/>
  <c r="AU88" i="30"/>
  <c r="AR89" i="30"/>
  <c r="CM102" i="30"/>
  <c r="CL102" i="30"/>
  <c r="CI102" i="30"/>
  <c r="BR98" i="30"/>
  <c r="BU97" i="30"/>
  <c r="AD86" i="30"/>
  <c r="BQ98" i="30"/>
  <c r="BV97" i="30"/>
  <c r="AE86" i="30"/>
  <c r="AH85" i="30"/>
  <c r="N202" i="30"/>
  <c r="J203" i="30"/>
  <c r="K204" i="30" s="1"/>
  <c r="L202" i="30"/>
  <c r="BI95" i="30" l="1"/>
  <c r="BM95" i="30"/>
  <c r="BL95" i="30"/>
  <c r="CK102" i="30"/>
  <c r="CN102" i="30" s="1"/>
  <c r="CF103" i="30"/>
  <c r="AZ88" i="30"/>
  <c r="AS89" i="30" s="1"/>
  <c r="AW90" i="30" s="1"/>
  <c r="AY88" i="30"/>
  <c r="AP89" i="30"/>
  <c r="AQ90" i="30" s="1"/>
  <c r="BX97" i="30"/>
  <c r="CA97" i="30" s="1"/>
  <c r="BZ97" i="30"/>
  <c r="BS98" i="30" s="1"/>
  <c r="BY97" i="30"/>
  <c r="AM85" i="30"/>
  <c r="AL85" i="30"/>
  <c r="AI85" i="30"/>
  <c r="L203" i="30"/>
  <c r="J204" i="30"/>
  <c r="K205" i="30" s="1"/>
  <c r="N203" i="30"/>
  <c r="BF96" i="30" l="1"/>
  <c r="BK95" i="30"/>
  <c r="BN95" i="30" s="1"/>
  <c r="AT89" i="30"/>
  <c r="CC103" i="30"/>
  <c r="CD104" i="30" s="1"/>
  <c r="CJ104" i="30"/>
  <c r="CG103" i="30"/>
  <c r="AR90" i="30"/>
  <c r="AU89" i="30"/>
  <c r="BW99" i="30"/>
  <c r="BT98" i="30"/>
  <c r="BP98" i="30"/>
  <c r="AK85" i="30"/>
  <c r="AN85" i="30" s="1"/>
  <c r="AF86" i="30"/>
  <c r="N204" i="30"/>
  <c r="L204" i="30"/>
  <c r="J205" i="30"/>
  <c r="K206" i="30" s="1"/>
  <c r="BJ97" i="30" l="1"/>
  <c r="BC96" i="30"/>
  <c r="BG96" i="30"/>
  <c r="CH103" i="30"/>
  <c r="CE104" i="30"/>
  <c r="AZ89" i="30"/>
  <c r="AY89" i="30"/>
  <c r="AV89" i="30"/>
  <c r="BQ99" i="30"/>
  <c r="AJ87" i="30"/>
  <c r="AC86" i="30"/>
  <c r="AG86" i="30"/>
  <c r="BR99" i="30"/>
  <c r="BU98" i="30"/>
  <c r="BV98" i="30" s="1"/>
  <c r="N205" i="30"/>
  <c r="L205" i="30"/>
  <c r="J206" i="30"/>
  <c r="K207" i="30" s="1"/>
  <c r="BE97" i="30" l="1"/>
  <c r="BH96" i="30"/>
  <c r="BD97" i="30"/>
  <c r="BI96" i="30"/>
  <c r="CM103" i="30"/>
  <c r="CL103" i="30"/>
  <c r="CI103" i="30"/>
  <c r="AS90" i="30"/>
  <c r="AX89" i="30"/>
  <c r="BA89" i="30" s="1"/>
  <c r="BX98" i="30"/>
  <c r="CA98" i="30" s="1"/>
  <c r="AE87" i="30"/>
  <c r="AH86" i="30"/>
  <c r="AI86" i="30" s="1"/>
  <c r="BZ98" i="30"/>
  <c r="BS99" i="30" s="1"/>
  <c r="BY98" i="30"/>
  <c r="AD87" i="30"/>
  <c r="L206" i="30"/>
  <c r="J207" i="30"/>
  <c r="K208" i="30" s="1"/>
  <c r="N206" i="30"/>
  <c r="BM96" i="30" l="1"/>
  <c r="BF97" i="30" s="1"/>
  <c r="BL96" i="30"/>
  <c r="BK96" i="30"/>
  <c r="BN96" i="30" s="1"/>
  <c r="CF104" i="30"/>
  <c r="CK103" i="30"/>
  <c r="CN103" i="30" s="1"/>
  <c r="AT90" i="30"/>
  <c r="AP90" i="30"/>
  <c r="AQ91" i="30" s="1"/>
  <c r="AW91" i="30"/>
  <c r="AK86" i="30"/>
  <c r="AN86" i="30" s="1"/>
  <c r="BW100" i="30"/>
  <c r="BP99" i="30"/>
  <c r="BT99" i="30"/>
  <c r="AM86" i="30"/>
  <c r="AF87" i="30" s="1"/>
  <c r="AL86" i="30"/>
  <c r="N207" i="30"/>
  <c r="L207" i="30"/>
  <c r="J208" i="30"/>
  <c r="K209" i="30" s="1"/>
  <c r="BJ98" i="30" l="1"/>
  <c r="BC97" i="30"/>
  <c r="BG97" i="30"/>
  <c r="CC104" i="30"/>
  <c r="CJ105" i="30"/>
  <c r="CG104" i="30"/>
  <c r="AR91" i="30"/>
  <c r="AU90" i="30"/>
  <c r="AJ88" i="30"/>
  <c r="AC87" i="30"/>
  <c r="AG87" i="30"/>
  <c r="BQ100" i="30"/>
  <c r="BR100" i="30"/>
  <c r="BU99" i="30"/>
  <c r="BV99" i="30" s="1"/>
  <c r="N208" i="30"/>
  <c r="J209" i="30"/>
  <c r="K210" i="30" s="1"/>
  <c r="L208" i="30"/>
  <c r="BE98" i="30" l="1"/>
  <c r="BH97" i="30"/>
  <c r="BD98" i="30"/>
  <c r="CE105" i="30"/>
  <c r="CH104" i="30"/>
  <c r="CI104" i="30" s="1"/>
  <c r="CK104" i="30" s="1"/>
  <c r="CN104" i="30" s="1"/>
  <c r="CD105" i="30"/>
  <c r="AV90" i="30"/>
  <c r="AZ90" i="30"/>
  <c r="AY90" i="30"/>
  <c r="BX99" i="30"/>
  <c r="CA99" i="30" s="1"/>
  <c r="AE88" i="30"/>
  <c r="AH87" i="30"/>
  <c r="BZ99" i="30"/>
  <c r="BS100" i="30" s="1"/>
  <c r="BY99" i="30"/>
  <c r="AD88" i="30"/>
  <c r="AI87" i="30"/>
  <c r="L209" i="30"/>
  <c r="J210" i="30"/>
  <c r="K211" i="30" s="1"/>
  <c r="N209" i="30"/>
  <c r="BI97" i="30" l="1"/>
  <c r="BM97" i="30"/>
  <c r="BF98" i="30" s="1"/>
  <c r="BL97" i="30"/>
  <c r="CM104" i="30"/>
  <c r="CF105" i="30" s="1"/>
  <c r="CL104" i="30"/>
  <c r="AX90" i="30"/>
  <c r="BA90" i="30" s="1"/>
  <c r="AS91" i="30"/>
  <c r="BW101" i="30"/>
  <c r="BP100" i="30"/>
  <c r="BT100" i="30"/>
  <c r="AM87" i="30"/>
  <c r="AF88" i="30" s="1"/>
  <c r="AL87" i="30"/>
  <c r="AK87" i="30"/>
  <c r="AN87" i="30" s="1"/>
  <c r="N210" i="30"/>
  <c r="L210" i="30"/>
  <c r="J211" i="30"/>
  <c r="K212" i="30" s="1"/>
  <c r="BJ99" i="30" l="1"/>
  <c r="BC98" i="30"/>
  <c r="BG98" i="30"/>
  <c r="BK97" i="30"/>
  <c r="BN97" i="30" s="1"/>
  <c r="BH98" i="30"/>
  <c r="BM98" i="30" s="1"/>
  <c r="CJ106" i="30"/>
  <c r="CG105" i="30"/>
  <c r="CC105" i="30"/>
  <c r="CD106" i="30" s="1"/>
  <c r="AP91" i="30"/>
  <c r="AW92" i="30"/>
  <c r="AT91" i="30"/>
  <c r="BR101" i="30"/>
  <c r="BU100" i="30"/>
  <c r="AJ89" i="30"/>
  <c r="AG88" i="30"/>
  <c r="AC88" i="30"/>
  <c r="BQ101" i="30"/>
  <c r="BV100" i="30"/>
  <c r="N211" i="30"/>
  <c r="L211" i="30"/>
  <c r="J212" i="30"/>
  <c r="K213" i="30" s="1"/>
  <c r="BL98" i="30" l="1"/>
  <c r="BE99" i="30"/>
  <c r="BI98" i="30"/>
  <c r="BF99" i="30" s="1"/>
  <c r="BD99" i="30"/>
  <c r="CE106" i="30"/>
  <c r="CH105" i="30"/>
  <c r="AR92" i="30"/>
  <c r="AU91" i="30"/>
  <c r="AV91" i="30" s="1"/>
  <c r="AX91" i="30" s="1"/>
  <c r="BA91" i="30" s="1"/>
  <c r="AQ92" i="30"/>
  <c r="AD89" i="30"/>
  <c r="AE89" i="30"/>
  <c r="AH88" i="30"/>
  <c r="BX100" i="30"/>
  <c r="CA100" i="30" s="1"/>
  <c r="BZ100" i="30"/>
  <c r="BS101" i="30" s="1"/>
  <c r="BY100" i="30"/>
  <c r="N212" i="30"/>
  <c r="L212" i="30"/>
  <c r="J213" i="30"/>
  <c r="K214" i="30" s="1"/>
  <c r="BJ100" i="30" l="1"/>
  <c r="BC99" i="30"/>
  <c r="BD100" i="30" s="1"/>
  <c r="BG99" i="30"/>
  <c r="BE100" i="30" s="1"/>
  <c r="BK98" i="30"/>
  <c r="BN98" i="30" s="1"/>
  <c r="BH99" i="30"/>
  <c r="BL99" i="30" s="1"/>
  <c r="CI105" i="30"/>
  <c r="CM105" i="30"/>
  <c r="CL105" i="30"/>
  <c r="AY91" i="30"/>
  <c r="AZ91" i="30"/>
  <c r="AS92" i="30" s="1"/>
  <c r="AM88" i="30"/>
  <c r="AL88" i="30"/>
  <c r="AI88" i="30"/>
  <c r="BW102" i="30"/>
  <c r="BP101" i="30"/>
  <c r="BT101" i="30"/>
  <c r="J214" i="30"/>
  <c r="K215" i="30" s="1"/>
  <c r="L213" i="30"/>
  <c r="N213" i="30"/>
  <c r="BI99" i="30" l="1"/>
  <c r="BM99" i="30"/>
  <c r="CF106" i="30"/>
  <c r="CK105" i="30"/>
  <c r="CN105" i="30" s="1"/>
  <c r="AW93" i="30"/>
  <c r="AT92" i="30"/>
  <c r="AP92" i="30"/>
  <c r="BR102" i="30"/>
  <c r="BU101" i="30"/>
  <c r="AK88" i="30"/>
  <c r="AN88" i="30" s="1"/>
  <c r="AF89" i="30"/>
  <c r="BQ102" i="30"/>
  <c r="BV101" i="30"/>
  <c r="N214" i="30"/>
  <c r="L214" i="30"/>
  <c r="J215" i="30"/>
  <c r="K216" i="30" s="1"/>
  <c r="BF100" i="30" l="1"/>
  <c r="BK99" i="30"/>
  <c r="BN99" i="30" s="1"/>
  <c r="CJ107" i="30"/>
  <c r="CG106" i="30"/>
  <c r="CC106" i="30"/>
  <c r="CD107" i="30" s="1"/>
  <c r="AQ93" i="30"/>
  <c r="AU92" i="30"/>
  <c r="AV92" i="30" s="1"/>
  <c r="AR93" i="30"/>
  <c r="BZ101" i="30"/>
  <c r="BS102" i="30" s="1"/>
  <c r="BY101" i="30"/>
  <c r="BX101" i="30"/>
  <c r="CA101" i="30" s="1"/>
  <c r="AJ90" i="30"/>
  <c r="AC89" i="30"/>
  <c r="AG89" i="30"/>
  <c r="N215" i="30"/>
  <c r="L215" i="30"/>
  <c r="J216" i="30"/>
  <c r="K217" i="30" s="1"/>
  <c r="BG100" i="30" l="1"/>
  <c r="BC100" i="30"/>
  <c r="BD101" i="30" s="1"/>
  <c r="BJ101" i="30"/>
  <c r="CE107" i="30"/>
  <c r="CH106" i="30"/>
  <c r="AZ92" i="30"/>
  <c r="AS93" i="30" s="1"/>
  <c r="AY92" i="30"/>
  <c r="AX92" i="30"/>
  <c r="BA92" i="30" s="1"/>
  <c r="AE90" i="30"/>
  <c r="AH89" i="30"/>
  <c r="AI89" i="30" s="1"/>
  <c r="BW103" i="30"/>
  <c r="BP102" i="30"/>
  <c r="BT102" i="30"/>
  <c r="AD90" i="30"/>
  <c r="N216" i="30"/>
  <c r="J217" i="30"/>
  <c r="K218" i="30" s="1"/>
  <c r="L216" i="30"/>
  <c r="BE101" i="30" l="1"/>
  <c r="BH100" i="30"/>
  <c r="CI106" i="30"/>
  <c r="CK106" i="30" s="1"/>
  <c r="CN106" i="30" s="1"/>
  <c r="CM106" i="30"/>
  <c r="CL106" i="30"/>
  <c r="AW94" i="30"/>
  <c r="AT93" i="30"/>
  <c r="AP93" i="30"/>
  <c r="AK89" i="30"/>
  <c r="AN89" i="30" s="1"/>
  <c r="BQ103" i="30"/>
  <c r="BR103" i="30"/>
  <c r="BU102" i="30"/>
  <c r="AM89" i="30"/>
  <c r="AF90" i="30" s="1"/>
  <c r="AL89" i="30"/>
  <c r="J218" i="30"/>
  <c r="K219" i="30" s="1"/>
  <c r="L217" i="30"/>
  <c r="N217" i="30"/>
  <c r="BI100" i="30" l="1"/>
  <c r="BM100" i="30"/>
  <c r="BF101" i="30" s="1"/>
  <c r="BL100" i="30"/>
  <c r="CF107" i="30"/>
  <c r="AQ94" i="30"/>
  <c r="AR94" i="30"/>
  <c r="AU93" i="30"/>
  <c r="AV93" i="30" s="1"/>
  <c r="AX93" i="30" s="1"/>
  <c r="BA93" i="30" s="1"/>
  <c r="AJ91" i="30"/>
  <c r="AC90" i="30"/>
  <c r="AG90" i="30"/>
  <c r="BV102" i="30"/>
  <c r="BZ102" i="30"/>
  <c r="BY102" i="30"/>
  <c r="L218" i="30"/>
  <c r="J219" i="30"/>
  <c r="K220" i="30" s="1"/>
  <c r="N218" i="30"/>
  <c r="BG101" i="30" l="1"/>
  <c r="BE102" i="30" s="1"/>
  <c r="BC101" i="30"/>
  <c r="BD102" i="30" s="1"/>
  <c r="BJ102" i="30"/>
  <c r="BK100" i="30"/>
  <c r="BN100" i="30" s="1"/>
  <c r="BH101" i="30"/>
  <c r="CJ108" i="30"/>
  <c r="CC107" i="30"/>
  <c r="CD108" i="30" s="1"/>
  <c r="CG107" i="30"/>
  <c r="AZ93" i="30"/>
  <c r="AS94" i="30" s="1"/>
  <c r="AY93" i="30"/>
  <c r="AE91" i="30"/>
  <c r="AH90" i="30"/>
  <c r="AD91" i="30"/>
  <c r="AI90" i="30"/>
  <c r="BS103" i="30"/>
  <c r="BX102" i="30"/>
  <c r="CA102" i="30" s="1"/>
  <c r="N219" i="30"/>
  <c r="L219" i="30"/>
  <c r="J220" i="30"/>
  <c r="K221" i="30" s="1"/>
  <c r="BI101" i="30" l="1"/>
  <c r="BK101" i="30" s="1"/>
  <c r="BN101" i="30" s="1"/>
  <c r="BM101" i="30"/>
  <c r="BL101" i="30"/>
  <c r="CE108" i="30"/>
  <c r="CH107" i="30"/>
  <c r="AW95" i="30"/>
  <c r="AT94" i="30"/>
  <c r="AP94" i="30"/>
  <c r="AQ95" i="30" s="1"/>
  <c r="BW104" i="30"/>
  <c r="BP103" i="30"/>
  <c r="BT103" i="30"/>
  <c r="AM90" i="30"/>
  <c r="AF91" i="30" s="1"/>
  <c r="AL90" i="30"/>
  <c r="AK90" i="30"/>
  <c r="AN90" i="30" s="1"/>
  <c r="N220" i="30"/>
  <c r="L220" i="30"/>
  <c r="J221" i="30"/>
  <c r="K222" i="30" s="1"/>
  <c r="BF102" i="30" l="1"/>
  <c r="CI107" i="30"/>
  <c r="CL107" i="30"/>
  <c r="CM107" i="30"/>
  <c r="AR95" i="30"/>
  <c r="AU94" i="30"/>
  <c r="AJ92" i="30"/>
  <c r="AG91" i="30"/>
  <c r="AC91" i="30"/>
  <c r="BR104" i="30"/>
  <c r="BU103" i="30"/>
  <c r="BV103" i="30" s="1"/>
  <c r="BQ104" i="30"/>
  <c r="N221" i="30"/>
  <c r="L221" i="30"/>
  <c r="J222" i="30"/>
  <c r="K223" i="30" s="1"/>
  <c r="CF108" i="30" l="1"/>
  <c r="CJ109" i="30" s="1"/>
  <c r="BG102" i="30"/>
  <c r="BC102" i="30"/>
  <c r="BD103" i="30" s="1"/>
  <c r="BJ103" i="30"/>
  <c r="CC108" i="30"/>
  <c r="CG108" i="30"/>
  <c r="CE109" i="30" s="1"/>
  <c r="CK107" i="30"/>
  <c r="CN107" i="30" s="1"/>
  <c r="AY94" i="30"/>
  <c r="AZ94" i="30"/>
  <c r="AV94" i="30"/>
  <c r="AD92" i="30"/>
  <c r="BX103" i="30"/>
  <c r="CA103" i="30" s="1"/>
  <c r="BZ103" i="30"/>
  <c r="BS104" i="30" s="1"/>
  <c r="BY103" i="30"/>
  <c r="AE92" i="30"/>
  <c r="AH91" i="30"/>
  <c r="N222" i="30"/>
  <c r="J223" i="30"/>
  <c r="K224" i="30" s="1"/>
  <c r="L222" i="30"/>
  <c r="BE103" i="30" l="1"/>
  <c r="BH102" i="30"/>
  <c r="CH108" i="30"/>
  <c r="CD109" i="30"/>
  <c r="CI108" i="30"/>
  <c r="AX94" i="30"/>
  <c r="BA94" i="30" s="1"/>
  <c r="AS95" i="30"/>
  <c r="BW105" i="30"/>
  <c r="BT104" i="30"/>
  <c r="BP104" i="30"/>
  <c r="AM91" i="30"/>
  <c r="AL91" i="30"/>
  <c r="AI91" i="30"/>
  <c r="J224" i="30"/>
  <c r="K225" i="30" s="1"/>
  <c r="L223" i="30"/>
  <c r="N223" i="30"/>
  <c r="BI102" i="30" l="1"/>
  <c r="BM102" i="30"/>
  <c r="BL102" i="30"/>
  <c r="CK108" i="30"/>
  <c r="CN108" i="30" s="1"/>
  <c r="CM108" i="30"/>
  <c r="CF109" i="30" s="1"/>
  <c r="CL108" i="30"/>
  <c r="AT95" i="30"/>
  <c r="AW96" i="30"/>
  <c r="AP95" i="30"/>
  <c r="BQ105" i="30"/>
  <c r="AF92" i="30"/>
  <c r="BR105" i="30"/>
  <c r="BU104" i="30"/>
  <c r="AK91" i="30"/>
  <c r="AN91" i="30" s="1"/>
  <c r="N224" i="30"/>
  <c r="L224" i="30"/>
  <c r="J225" i="30"/>
  <c r="K226" i="30" s="1"/>
  <c r="BF103" i="30" l="1"/>
  <c r="BK102" i="30"/>
  <c r="BN102" i="30" s="1"/>
  <c r="CG109" i="30"/>
  <c r="CJ110" i="30"/>
  <c r="CC109" i="30"/>
  <c r="AQ96" i="30"/>
  <c r="AR96" i="30"/>
  <c r="AU95" i="30"/>
  <c r="AJ93" i="30"/>
  <c r="AC92" i="30"/>
  <c r="AG92" i="30"/>
  <c r="BZ104" i="30"/>
  <c r="BY104" i="30"/>
  <c r="BV104" i="30"/>
  <c r="N225" i="30"/>
  <c r="J226" i="30"/>
  <c r="K227" i="30" s="1"/>
  <c r="L225" i="30"/>
  <c r="BJ104" i="30" l="1"/>
  <c r="BG103" i="30"/>
  <c r="BC103" i="30"/>
  <c r="CD110" i="30"/>
  <c r="CE110" i="30"/>
  <c r="CH109" i="30"/>
  <c r="CI109" i="30" s="1"/>
  <c r="AZ95" i="30"/>
  <c r="AY95" i="30"/>
  <c r="AV95" i="30"/>
  <c r="BX104" i="30"/>
  <c r="CA104" i="30" s="1"/>
  <c r="AD93" i="30"/>
  <c r="AE93" i="30"/>
  <c r="AH92" i="30"/>
  <c r="AI92" i="30" s="1"/>
  <c r="BS105" i="30"/>
  <c r="N226" i="30"/>
  <c r="L226" i="30"/>
  <c r="J227" i="30"/>
  <c r="K228" i="30" s="1"/>
  <c r="BD104" i="30" l="1"/>
  <c r="BE104" i="30"/>
  <c r="BH103" i="30"/>
  <c r="CM109" i="30"/>
  <c r="CL109" i="30"/>
  <c r="CK109" i="30"/>
  <c r="CN109" i="30" s="1"/>
  <c r="CF110" i="30"/>
  <c r="AS96" i="30"/>
  <c r="AX95" i="30"/>
  <c r="BA95" i="30" s="1"/>
  <c r="BW106" i="30"/>
  <c r="BP105" i="30"/>
  <c r="BT105" i="30"/>
  <c r="AM92" i="30"/>
  <c r="AF93" i="30" s="1"/>
  <c r="AL92" i="30"/>
  <c r="AK92" i="30"/>
  <c r="AN92" i="30" s="1"/>
  <c r="N227" i="30"/>
  <c r="L227" i="30"/>
  <c r="J228" i="30"/>
  <c r="K229" i="30" s="1"/>
  <c r="BM103" i="30" l="1"/>
  <c r="BL103" i="30"/>
  <c r="BI103" i="30"/>
  <c r="CG110" i="30"/>
  <c r="CC110" i="30"/>
  <c r="CD111" i="30" s="1"/>
  <c r="CJ111" i="30"/>
  <c r="AT96" i="30"/>
  <c r="AP96" i="30"/>
  <c r="AW97" i="30"/>
  <c r="BR106" i="30"/>
  <c r="BU105" i="30"/>
  <c r="BV105" i="30" s="1"/>
  <c r="AJ94" i="30"/>
  <c r="AC93" i="30"/>
  <c r="AG93" i="30"/>
  <c r="BQ106" i="30"/>
  <c r="L228" i="30"/>
  <c r="J229" i="30"/>
  <c r="K230" i="30" s="1"/>
  <c r="N228" i="30"/>
  <c r="BF104" i="30" l="1"/>
  <c r="BK103" i="30"/>
  <c r="BN103" i="30" s="1"/>
  <c r="CH110" i="30"/>
  <c r="CE111" i="30"/>
  <c r="AQ97" i="30"/>
  <c r="AU96" i="30"/>
  <c r="AV96" i="30" s="1"/>
  <c r="AR97" i="30"/>
  <c r="BX105" i="30"/>
  <c r="CA105" i="30" s="1"/>
  <c r="AE94" i="30"/>
  <c r="AH93" i="30"/>
  <c r="BZ105" i="30"/>
  <c r="BS106" i="30" s="1"/>
  <c r="BY105" i="30"/>
  <c r="AD94" i="30"/>
  <c r="AI93" i="30"/>
  <c r="N229" i="30"/>
  <c r="J230" i="30"/>
  <c r="K231" i="30" s="1"/>
  <c r="L229" i="30"/>
  <c r="BG104" i="30" l="1"/>
  <c r="BJ105" i="30"/>
  <c r="BC104" i="30"/>
  <c r="CI110" i="30"/>
  <c r="CK110" i="30" s="1"/>
  <c r="CN110" i="30" s="1"/>
  <c r="CM110" i="30"/>
  <c r="CL110" i="30"/>
  <c r="AX96" i="30"/>
  <c r="BA96" i="30" s="1"/>
  <c r="AZ96" i="30"/>
  <c r="AS97" i="30" s="1"/>
  <c r="AY96" i="30"/>
  <c r="BW107" i="30"/>
  <c r="BT106" i="30"/>
  <c r="BP106" i="30"/>
  <c r="AK93" i="30"/>
  <c r="AN93" i="30" s="1"/>
  <c r="AM93" i="30"/>
  <c r="AF94" i="30" s="1"/>
  <c r="AL93" i="30"/>
  <c r="N230" i="30"/>
  <c r="J231" i="30"/>
  <c r="L230" i="30"/>
  <c r="BD105" i="30" l="1"/>
  <c r="BE105" i="30"/>
  <c r="BH104" i="30"/>
  <c r="BI104" i="30" s="1"/>
  <c r="CF111" i="30"/>
  <c r="AT97" i="30"/>
  <c r="AW98" i="30"/>
  <c r="AP97" i="30"/>
  <c r="BQ107" i="30"/>
  <c r="BR107" i="30"/>
  <c r="BU106" i="30"/>
  <c r="BV106" i="30" s="1"/>
  <c r="AJ95" i="30"/>
  <c r="AG94" i="30"/>
  <c r="AC94" i="30"/>
  <c r="K232" i="30"/>
  <c r="J232" i="30" s="1"/>
  <c r="L232" i="30" s="1"/>
  <c r="L231" i="30"/>
  <c r="N231" i="30"/>
  <c r="BK104" i="30" l="1"/>
  <c r="BN104" i="30" s="1"/>
  <c r="BM104" i="30"/>
  <c r="BF105" i="30" s="1"/>
  <c r="BL104" i="30"/>
  <c r="CJ112" i="30"/>
  <c r="CG111" i="30"/>
  <c r="CC111" i="30"/>
  <c r="CD112" i="30" s="1"/>
  <c r="AQ98" i="30"/>
  <c r="AR98" i="30"/>
  <c r="AU97" i="30"/>
  <c r="BX106" i="30"/>
  <c r="CA106" i="30" s="1"/>
  <c r="AD95" i="30"/>
  <c r="BZ106" i="30"/>
  <c r="BS107" i="30" s="1"/>
  <c r="BY106" i="30"/>
  <c r="AE95" i="30"/>
  <c r="AH94" i="30"/>
  <c r="N232" i="30"/>
  <c r="BJ106" i="30" l="1"/>
  <c r="BG105" i="30"/>
  <c r="BC105" i="30"/>
  <c r="CE112" i="30"/>
  <c r="CH111" i="30"/>
  <c r="AZ97" i="30"/>
  <c r="AY97" i="30"/>
  <c r="AV97" i="30"/>
  <c r="BW108" i="30"/>
  <c r="BT107" i="30"/>
  <c r="BP107" i="30"/>
  <c r="AM94" i="30"/>
  <c r="AL94" i="30"/>
  <c r="AI94" i="30"/>
  <c r="BD106" i="30" l="1"/>
  <c r="BH105" i="30"/>
  <c r="BE106" i="30"/>
  <c r="CI111" i="30"/>
  <c r="CL111" i="30"/>
  <c r="CM111" i="30"/>
  <c r="AX97" i="30"/>
  <c r="BA97" i="30" s="1"/>
  <c r="AS98" i="30"/>
  <c r="AK94" i="30"/>
  <c r="AN94" i="30" s="1"/>
  <c r="AF95" i="30"/>
  <c r="BQ108" i="30"/>
  <c r="BR108" i="30"/>
  <c r="BU107" i="30"/>
  <c r="BV107" i="30" s="1"/>
  <c r="CF112" i="30" l="1"/>
  <c r="BM105" i="30"/>
  <c r="BL105" i="30"/>
  <c r="BI105" i="30"/>
  <c r="CJ113" i="30"/>
  <c r="CG112" i="30"/>
  <c r="CE113" i="30" s="1"/>
  <c r="CC112" i="30"/>
  <c r="CD113" i="30" s="1"/>
  <c r="CK111" i="30"/>
  <c r="CN111" i="30" s="1"/>
  <c r="AW99" i="30"/>
  <c r="AP98" i="30"/>
  <c r="AT98" i="30"/>
  <c r="BZ107" i="30"/>
  <c r="BS108" i="30" s="1"/>
  <c r="BY107" i="30"/>
  <c r="BX107" i="30"/>
  <c r="CA107" i="30" s="1"/>
  <c r="AJ96" i="30"/>
  <c r="AC95" i="30"/>
  <c r="AG95" i="30"/>
  <c r="BK105" i="30" l="1"/>
  <c r="BN105" i="30" s="1"/>
  <c r="BF106" i="30"/>
  <c r="CH112" i="30"/>
  <c r="AR99" i="30"/>
  <c r="AU98" i="30"/>
  <c r="AV98" i="30" s="1"/>
  <c r="AQ99" i="30"/>
  <c r="AE96" i="30"/>
  <c r="AH95" i="30"/>
  <c r="AD96" i="30"/>
  <c r="BW109" i="30"/>
  <c r="BT108" i="30"/>
  <c r="BP108" i="30"/>
  <c r="T24" i="30"/>
  <c r="R25" i="30" s="1"/>
  <c r="P24" i="30"/>
  <c r="Q25" i="30" s="1"/>
  <c r="BC106" i="30" l="1"/>
  <c r="BJ107" i="30"/>
  <c r="BG106" i="30"/>
  <c r="CI112" i="30"/>
  <c r="CL112" i="30"/>
  <c r="CM112" i="30"/>
  <c r="AZ98" i="30"/>
  <c r="AS99" i="30" s="1"/>
  <c r="AY98" i="30"/>
  <c r="AX98" i="30"/>
  <c r="BA98" i="30" s="1"/>
  <c r="BR109" i="30"/>
  <c r="BU108" i="30"/>
  <c r="BQ109" i="30"/>
  <c r="AI95" i="30"/>
  <c r="AM95" i="30"/>
  <c r="AL95" i="30"/>
  <c r="U24" i="30"/>
  <c r="BE107" i="30" l="1"/>
  <c r="BH106" i="30"/>
  <c r="CF113" i="30"/>
  <c r="CG113" i="30" s="1"/>
  <c r="BD107" i="30"/>
  <c r="CC113" i="30"/>
  <c r="CD114" i="30" s="1"/>
  <c r="CK112" i="30"/>
  <c r="CN112" i="30" s="1"/>
  <c r="AW100" i="30"/>
  <c r="AP99" i="30"/>
  <c r="AT99" i="30"/>
  <c r="AF96" i="30"/>
  <c r="AK95" i="30"/>
  <c r="AN95" i="30" s="1"/>
  <c r="BV108" i="30"/>
  <c r="BZ108" i="30"/>
  <c r="BY108" i="30"/>
  <c r="V24" i="30"/>
  <c r="Y24" i="30"/>
  <c r="Z24" i="30"/>
  <c r="CE114" i="30" l="1"/>
  <c r="CH113" i="30"/>
  <c r="CI113" i="30"/>
  <c r="CK113" i="30" s="1"/>
  <c r="CN113" i="30" s="1"/>
  <c r="CJ114" i="30"/>
  <c r="BI106" i="30"/>
  <c r="BM106" i="30"/>
  <c r="BL106" i="30"/>
  <c r="CM113" i="30"/>
  <c r="CL113" i="30"/>
  <c r="AR100" i="30"/>
  <c r="AU99" i="30"/>
  <c r="AV99" i="30" s="1"/>
  <c r="AX99" i="30" s="1"/>
  <c r="BA99" i="30" s="1"/>
  <c r="AQ100" i="30"/>
  <c r="BS109" i="30"/>
  <c r="BX108" i="30"/>
  <c r="CA108" i="30" s="1"/>
  <c r="X24" i="30"/>
  <c r="AA24" i="30" s="1"/>
  <c r="AJ97" i="30"/>
  <c r="AC96" i="30"/>
  <c r="AG96" i="30"/>
  <c r="S25" i="30"/>
  <c r="W26" i="30" s="1"/>
  <c r="CF114" i="30" l="1"/>
  <c r="BF107" i="30"/>
  <c r="BK106" i="30"/>
  <c r="BN106" i="30" s="1"/>
  <c r="CG114" i="30"/>
  <c r="CC114" i="30"/>
  <c r="CD115" i="30" s="1"/>
  <c r="CJ115" i="30"/>
  <c r="AY99" i="30"/>
  <c r="AZ99" i="30"/>
  <c r="AS100" i="30" s="1"/>
  <c r="AD97" i="30"/>
  <c r="AE97" i="30"/>
  <c r="AH96" i="30"/>
  <c r="AI96" i="30" s="1"/>
  <c r="BW110" i="30"/>
  <c r="BP109" i="30"/>
  <c r="BT109" i="30"/>
  <c r="T25" i="30"/>
  <c r="R26" i="30" s="1"/>
  <c r="P25" i="30"/>
  <c r="Q26" i="30" s="1"/>
  <c r="BJ108" i="30" l="1"/>
  <c r="BG107" i="30"/>
  <c r="BC107" i="30"/>
  <c r="CE115" i="30"/>
  <c r="CH114" i="30"/>
  <c r="AW101" i="30"/>
  <c r="AT100" i="30"/>
  <c r="AP100" i="30"/>
  <c r="BQ110" i="30"/>
  <c r="AK96" i="30"/>
  <c r="AN96" i="30" s="1"/>
  <c r="BR110" i="30"/>
  <c r="BU109" i="30"/>
  <c r="AM96" i="30"/>
  <c r="AF97" i="30" s="1"/>
  <c r="AL96" i="30"/>
  <c r="U25" i="30"/>
  <c r="Z25" i="30" s="1"/>
  <c r="BD108" i="30" l="1"/>
  <c r="BE108" i="30"/>
  <c r="BH107" i="30"/>
  <c r="CM114" i="30"/>
  <c r="CL114" i="30"/>
  <c r="CI114" i="30"/>
  <c r="AQ101" i="30"/>
  <c r="AR101" i="30"/>
  <c r="AU100" i="30"/>
  <c r="AJ98" i="30"/>
  <c r="AC97" i="30"/>
  <c r="AG97" i="30"/>
  <c r="BV109" i="30"/>
  <c r="BZ109" i="30"/>
  <c r="BY109" i="30"/>
  <c r="V25" i="30"/>
  <c r="Y25" i="30"/>
  <c r="BI107" i="30" l="1"/>
  <c r="BM107" i="30"/>
  <c r="BL107" i="30"/>
  <c r="CK114" i="30"/>
  <c r="CN114" i="30" s="1"/>
  <c r="CF115" i="30"/>
  <c r="AZ100" i="30"/>
  <c r="AY100" i="30"/>
  <c r="AV100" i="30"/>
  <c r="BX109" i="30"/>
  <c r="CA109" i="30" s="1"/>
  <c r="S26" i="30"/>
  <c r="P26" i="30" s="1"/>
  <c r="Q27" i="30" s="1"/>
  <c r="AE98" i="30"/>
  <c r="AH97" i="30"/>
  <c r="AD98" i="30"/>
  <c r="AI97" i="30"/>
  <c r="BS110" i="30"/>
  <c r="X25" i="30"/>
  <c r="AA25" i="30" s="1"/>
  <c r="BF108" i="30" l="1"/>
  <c r="BK107" i="30"/>
  <c r="BN107" i="30" s="1"/>
  <c r="W27" i="30"/>
  <c r="CJ116" i="30"/>
  <c r="CC115" i="30"/>
  <c r="CG115" i="30"/>
  <c r="AX100" i="30"/>
  <c r="BA100" i="30" s="1"/>
  <c r="AS101" i="30"/>
  <c r="BW111" i="30"/>
  <c r="BP110" i="30"/>
  <c r="BT110" i="30"/>
  <c r="AK97" i="30"/>
  <c r="AN97" i="30" s="1"/>
  <c r="AM97" i="30"/>
  <c r="AF98" i="30" s="1"/>
  <c r="AL97" i="30"/>
  <c r="T26" i="30"/>
  <c r="U26" i="30" s="1"/>
  <c r="Z26" i="30" s="1"/>
  <c r="BJ109" i="30" l="1"/>
  <c r="BC108" i="30"/>
  <c r="BG108" i="30"/>
  <c r="CE116" i="30"/>
  <c r="CH115" i="30"/>
  <c r="CD116" i="30"/>
  <c r="CI115" i="30"/>
  <c r="CK115" i="30" s="1"/>
  <c r="CN115" i="30" s="1"/>
  <c r="AW102" i="30"/>
  <c r="AT101" i="30"/>
  <c r="AP101" i="30"/>
  <c r="AJ99" i="30"/>
  <c r="AG98" i="30"/>
  <c r="AC98" i="30"/>
  <c r="BQ111" i="30"/>
  <c r="BR111" i="30"/>
  <c r="BU110" i="30"/>
  <c r="BV110" i="30" s="1"/>
  <c r="V26" i="30"/>
  <c r="R27" i="30"/>
  <c r="Y26" i="30"/>
  <c r="BE109" i="30" l="1"/>
  <c r="BH108" i="30"/>
  <c r="BD109" i="30"/>
  <c r="CL115" i="30"/>
  <c r="CM115" i="30"/>
  <c r="CF116" i="30" s="1"/>
  <c r="AQ102" i="30"/>
  <c r="AU101" i="30"/>
  <c r="AV101" i="30" s="1"/>
  <c r="AR102" i="30"/>
  <c r="BZ110" i="30"/>
  <c r="BS111" i="30" s="1"/>
  <c r="BY110" i="30"/>
  <c r="AD99" i="30"/>
  <c r="AE99" i="30"/>
  <c r="AH98" i="30"/>
  <c r="AI98" i="30" s="1"/>
  <c r="X26" i="30"/>
  <c r="AA26" i="30" s="1"/>
  <c r="BX110" i="30"/>
  <c r="CA110" i="30" s="1"/>
  <c r="S27" i="30"/>
  <c r="W28" i="30" s="1"/>
  <c r="BI108" i="30" l="1"/>
  <c r="BM108" i="30"/>
  <c r="BF109" i="30" s="1"/>
  <c r="BL108" i="30"/>
  <c r="CG116" i="30"/>
  <c r="CC116" i="30"/>
  <c r="CD117" i="30" s="1"/>
  <c r="CJ117" i="30"/>
  <c r="AZ101" i="30"/>
  <c r="AS102" i="30" s="1"/>
  <c r="AY101" i="30"/>
  <c r="AX101" i="30"/>
  <c r="BA101" i="30" s="1"/>
  <c r="AM98" i="30"/>
  <c r="AF99" i="30" s="1"/>
  <c r="AL98" i="30"/>
  <c r="AK98" i="30"/>
  <c r="AN98" i="30" s="1"/>
  <c r="BW112" i="30"/>
  <c r="BT111" i="30"/>
  <c r="BP111" i="30"/>
  <c r="P27" i="30"/>
  <c r="Q28" i="30" s="1"/>
  <c r="T27" i="30"/>
  <c r="R28" i="30" s="1"/>
  <c r="BJ110" i="30" l="1"/>
  <c r="BC109" i="30"/>
  <c r="BG109" i="30"/>
  <c r="BK108" i="30"/>
  <c r="BN108" i="30" s="1"/>
  <c r="BI109" i="30"/>
  <c r="BH109" i="30"/>
  <c r="BM109" i="30" s="1"/>
  <c r="CE117" i="30"/>
  <c r="CH116" i="30"/>
  <c r="AT102" i="30"/>
  <c r="AW103" i="30"/>
  <c r="AP102" i="30"/>
  <c r="AQ103" i="30" s="1"/>
  <c r="AJ100" i="30"/>
  <c r="AG99" i="30"/>
  <c r="AC99" i="30"/>
  <c r="BQ112" i="30"/>
  <c r="BR112" i="30"/>
  <c r="BU111" i="30"/>
  <c r="BV111" i="30" s="1"/>
  <c r="U27" i="30"/>
  <c r="Z27" i="30" s="1"/>
  <c r="BE110" i="30" l="1"/>
  <c r="BF110" i="30"/>
  <c r="BD110" i="30"/>
  <c r="BK109" i="30"/>
  <c r="BN109" i="30" s="1"/>
  <c r="BL109" i="30"/>
  <c r="CI116" i="30"/>
  <c r="CK116" i="30" s="1"/>
  <c r="CN116" i="30" s="1"/>
  <c r="CM116" i="30"/>
  <c r="CL116" i="30"/>
  <c r="AR103" i="30"/>
  <c r="AU102" i="30"/>
  <c r="AD100" i="30"/>
  <c r="BX111" i="30"/>
  <c r="CA111" i="30" s="1"/>
  <c r="AE100" i="30"/>
  <c r="AH99" i="30"/>
  <c r="AI99" i="30" s="1"/>
  <c r="BZ111" i="30"/>
  <c r="BS112" i="30" s="1"/>
  <c r="BY111" i="30"/>
  <c r="V27" i="30"/>
  <c r="Y27" i="30"/>
  <c r="BJ111" i="30" l="1"/>
  <c r="BG110" i="30"/>
  <c r="BC110" i="30"/>
  <c r="CF117" i="30"/>
  <c r="AV102" i="30"/>
  <c r="AX102" i="30" s="1"/>
  <c r="BA102" i="30" s="1"/>
  <c r="AZ102" i="30"/>
  <c r="AY102" i="30"/>
  <c r="BW113" i="30"/>
  <c r="BT112" i="30"/>
  <c r="BP112" i="30"/>
  <c r="AK99" i="30"/>
  <c r="AN99" i="30" s="1"/>
  <c r="X27" i="30"/>
  <c r="AA27" i="30" s="1"/>
  <c r="AM99" i="30"/>
  <c r="AF100" i="30" s="1"/>
  <c r="AL99" i="30"/>
  <c r="S28" i="30"/>
  <c r="W29" i="30" s="1"/>
  <c r="BD111" i="30" l="1"/>
  <c r="BI110" i="30"/>
  <c r="BE111" i="30"/>
  <c r="BH110" i="30"/>
  <c r="CG117" i="30"/>
  <c r="CC117" i="30"/>
  <c r="CD118" i="30" s="1"/>
  <c r="CJ118" i="30"/>
  <c r="AS103" i="30"/>
  <c r="AJ101" i="30"/>
  <c r="AG100" i="30"/>
  <c r="AC100" i="30"/>
  <c r="BR113" i="30"/>
  <c r="BU112" i="30"/>
  <c r="BQ113" i="30"/>
  <c r="BV112" i="30"/>
  <c r="P28" i="30"/>
  <c r="T28" i="30"/>
  <c r="BK110" i="30" l="1"/>
  <c r="BN110" i="30" s="1"/>
  <c r="BM110" i="30"/>
  <c r="BF111" i="30" s="1"/>
  <c r="BL110" i="30"/>
  <c r="CE118" i="30"/>
  <c r="CH117" i="30"/>
  <c r="AP103" i="30"/>
  <c r="AQ104" i="30" s="1"/>
  <c r="AW104" i="30"/>
  <c r="AT103" i="30"/>
  <c r="AD101" i="30"/>
  <c r="Q29" i="30"/>
  <c r="BX112" i="30"/>
  <c r="CA112" i="30" s="1"/>
  <c r="BZ112" i="30"/>
  <c r="BS113" i="30" s="1"/>
  <c r="BY112" i="30"/>
  <c r="AE101" i="30"/>
  <c r="AH100" i="30"/>
  <c r="R29" i="30"/>
  <c r="U28" i="30"/>
  <c r="Z28" i="30" s="1"/>
  <c r="BJ112" i="30" l="1"/>
  <c r="BG111" i="30"/>
  <c r="BC111" i="30"/>
  <c r="CI117" i="30"/>
  <c r="CL117" i="30"/>
  <c r="CM117" i="30"/>
  <c r="AR104" i="30"/>
  <c r="AU103" i="30"/>
  <c r="Y28" i="30"/>
  <c r="AI100" i="30"/>
  <c r="AM100" i="30"/>
  <c r="AL100" i="30"/>
  <c r="BW114" i="30"/>
  <c r="BT113" i="30"/>
  <c r="BP113" i="30"/>
  <c r="V28" i="30"/>
  <c r="X28" i="30" s="1"/>
  <c r="BD112" i="30" l="1"/>
  <c r="BE112" i="30"/>
  <c r="BH111" i="30"/>
  <c r="CF118" i="30"/>
  <c r="CK117" i="30"/>
  <c r="CN117" i="30" s="1"/>
  <c r="AV103" i="30"/>
  <c r="AZ103" i="30"/>
  <c r="AY103" i="30"/>
  <c r="BQ114" i="30"/>
  <c r="BR114" i="30"/>
  <c r="BU113" i="30"/>
  <c r="BV113" i="30" s="1"/>
  <c r="AF101" i="30"/>
  <c r="AK100" i="30"/>
  <c r="AN100" i="30" s="1"/>
  <c r="AA28" i="30"/>
  <c r="S29" i="30"/>
  <c r="BI111" i="30" l="1"/>
  <c r="BM111" i="30"/>
  <c r="BL111" i="30"/>
  <c r="CJ119" i="30"/>
  <c r="CC118" i="30"/>
  <c r="CG118" i="30"/>
  <c r="AS104" i="30"/>
  <c r="AX103" i="30"/>
  <c r="BA103" i="30" s="1"/>
  <c r="BZ113" i="30"/>
  <c r="BY113" i="30"/>
  <c r="W30" i="30"/>
  <c r="P29" i="30"/>
  <c r="T29" i="30"/>
  <c r="AJ102" i="30"/>
  <c r="AG101" i="30"/>
  <c r="AC101" i="30"/>
  <c r="BS114" i="30"/>
  <c r="BX113" i="30"/>
  <c r="CA113" i="30" s="1"/>
  <c r="BF112" i="30" l="1"/>
  <c r="BK111" i="30"/>
  <c r="BN111" i="30" s="1"/>
  <c r="CE119" i="30"/>
  <c r="CH118" i="30"/>
  <c r="CD119" i="30"/>
  <c r="CI118" i="30"/>
  <c r="AW105" i="30"/>
  <c r="AP104" i="30"/>
  <c r="AT104" i="30"/>
  <c r="AD102" i="30"/>
  <c r="R30" i="30"/>
  <c r="U29" i="30"/>
  <c r="AE102" i="30"/>
  <c r="AH101" i="30"/>
  <c r="AI101" i="30" s="1"/>
  <c r="Q30" i="30"/>
  <c r="V29" i="30"/>
  <c r="BW115" i="30"/>
  <c r="BT114" i="30"/>
  <c r="BP114" i="30"/>
  <c r="BJ113" i="30" l="1"/>
  <c r="BC112" i="30"/>
  <c r="BG112" i="30"/>
  <c r="CM118" i="30"/>
  <c r="CL118" i="30"/>
  <c r="CK118" i="30"/>
  <c r="CN118" i="30" s="1"/>
  <c r="CF119" i="30"/>
  <c r="AR105" i="30"/>
  <c r="AU104" i="30"/>
  <c r="AV104" i="30" s="1"/>
  <c r="AQ105" i="30"/>
  <c r="AK101" i="30"/>
  <c r="AN101" i="30" s="1"/>
  <c r="BQ115" i="30"/>
  <c r="Z29" i="30"/>
  <c r="S30" i="30" s="1"/>
  <c r="Y29" i="30"/>
  <c r="BR115" i="30"/>
  <c r="BU114" i="30"/>
  <c r="BV114" i="30" s="1"/>
  <c r="AM101" i="30"/>
  <c r="AF102" i="30" s="1"/>
  <c r="AL101" i="30"/>
  <c r="X29" i="30"/>
  <c r="AA29" i="30" s="1"/>
  <c r="BD113" i="30" l="1"/>
  <c r="BI112" i="30"/>
  <c r="BE113" i="30"/>
  <c r="BH112" i="30"/>
  <c r="CJ120" i="30"/>
  <c r="CC119" i="30"/>
  <c r="CG119" i="30"/>
  <c r="AX104" i="30"/>
  <c r="BA104" i="30" s="1"/>
  <c r="AZ104" i="30"/>
  <c r="AS105" i="30" s="1"/>
  <c r="AY104" i="30"/>
  <c r="AJ103" i="30"/>
  <c r="AG102" i="30"/>
  <c r="AC102" i="30"/>
  <c r="W31" i="30"/>
  <c r="T30" i="30"/>
  <c r="P30" i="30"/>
  <c r="BZ114" i="30"/>
  <c r="BS115" i="30" s="1"/>
  <c r="BY114" i="30"/>
  <c r="BX114" i="30"/>
  <c r="CA114" i="30" s="1"/>
  <c r="BK112" i="30" l="1"/>
  <c r="BN112" i="30" s="1"/>
  <c r="BM112" i="30"/>
  <c r="BF113" i="30" s="1"/>
  <c r="BL112" i="30"/>
  <c r="CE120" i="30"/>
  <c r="CH119" i="30"/>
  <c r="CD120" i="30"/>
  <c r="CI119" i="30"/>
  <c r="AW106" i="30"/>
  <c r="AP105" i="30"/>
  <c r="AT105" i="30"/>
  <c r="BW116" i="30"/>
  <c r="BT115" i="30"/>
  <c r="BP115" i="30"/>
  <c r="R31" i="30"/>
  <c r="U30" i="30"/>
  <c r="AD103" i="30"/>
  <c r="AE103" i="30"/>
  <c r="AH102" i="30"/>
  <c r="Q31" i="30"/>
  <c r="BJ114" i="30" l="1"/>
  <c r="BG113" i="30"/>
  <c r="BC113" i="30"/>
  <c r="CM119" i="30"/>
  <c r="CF120" i="30" s="1"/>
  <c r="CL119" i="30"/>
  <c r="CK119" i="30"/>
  <c r="CN119" i="30" s="1"/>
  <c r="AR106" i="30"/>
  <c r="AU105" i="30"/>
  <c r="AQ106" i="30"/>
  <c r="AV105" i="30"/>
  <c r="AM102" i="30"/>
  <c r="AL102" i="30"/>
  <c r="BQ116" i="30"/>
  <c r="BR116" i="30"/>
  <c r="BU115" i="30"/>
  <c r="BV115" i="30" s="1"/>
  <c r="V30" i="30"/>
  <c r="Z30" i="30"/>
  <c r="Y30" i="30"/>
  <c r="AI102" i="30"/>
  <c r="BD114" i="30" l="1"/>
  <c r="BE114" i="30"/>
  <c r="BH113" i="30"/>
  <c r="CJ121" i="30"/>
  <c r="CG120" i="30"/>
  <c r="CC120" i="30"/>
  <c r="S31" i="30"/>
  <c r="P31" i="30" s="1"/>
  <c r="AX105" i="30"/>
  <c r="BA105" i="30" s="1"/>
  <c r="AZ105" i="30"/>
  <c r="AS106" i="30" s="1"/>
  <c r="AY105" i="30"/>
  <c r="AK102" i="30"/>
  <c r="AN102" i="30" s="1"/>
  <c r="AF103" i="30"/>
  <c r="BZ115" i="30"/>
  <c r="BS116" i="30" s="1"/>
  <c r="BY115" i="30"/>
  <c r="BX115" i="30"/>
  <c r="CA115" i="30" s="1"/>
  <c r="X30" i="30"/>
  <c r="AA30" i="30" s="1"/>
  <c r="BI113" i="30" l="1"/>
  <c r="BM113" i="30"/>
  <c r="BL113" i="30"/>
  <c r="CD121" i="30"/>
  <c r="CE121" i="30"/>
  <c r="CH120" i="30"/>
  <c r="T31" i="30"/>
  <c r="U31" i="30" s="1"/>
  <c r="Z31" i="30" s="1"/>
  <c r="W32" i="30"/>
  <c r="AW107" i="30"/>
  <c r="AP106" i="30"/>
  <c r="AT106" i="30"/>
  <c r="Q32" i="30"/>
  <c r="AJ104" i="30"/>
  <c r="AG103" i="30"/>
  <c r="AC103" i="30"/>
  <c r="BW117" i="30"/>
  <c r="BP116" i="30"/>
  <c r="BT116" i="30"/>
  <c r="BF114" i="30" l="1"/>
  <c r="BK113" i="30"/>
  <c r="BN113" i="30" s="1"/>
  <c r="R32" i="30"/>
  <c r="V31" i="30"/>
  <c r="X31" i="30" s="1"/>
  <c r="CI120" i="30"/>
  <c r="CM120" i="30"/>
  <c r="CL120" i="30"/>
  <c r="Y31" i="30"/>
  <c r="AR107" i="30"/>
  <c r="AU106" i="30"/>
  <c r="AQ107" i="30"/>
  <c r="AV106" i="30"/>
  <c r="AX106" i="30" s="1"/>
  <c r="BA106" i="30" s="1"/>
  <c r="BR117" i="30"/>
  <c r="BU116" i="30"/>
  <c r="BQ117" i="30"/>
  <c r="BV116" i="30"/>
  <c r="AD104" i="30"/>
  <c r="AE104" i="30"/>
  <c r="AH103" i="30"/>
  <c r="AI103" i="30" s="1"/>
  <c r="BJ115" i="30" l="1"/>
  <c r="BC114" i="30"/>
  <c r="BG114" i="30"/>
  <c r="AA31" i="30"/>
  <c r="S32" i="30"/>
  <c r="T32" i="30" s="1"/>
  <c r="CF121" i="30"/>
  <c r="CK120" i="30"/>
  <c r="CN120" i="30" s="1"/>
  <c r="AZ106" i="30"/>
  <c r="AS107" i="30" s="1"/>
  <c r="AY106" i="30"/>
  <c r="AK103" i="30"/>
  <c r="AN103" i="30" s="1"/>
  <c r="BX116" i="30"/>
  <c r="CA116" i="30" s="1"/>
  <c r="AM103" i="30"/>
  <c r="AF104" i="30" s="1"/>
  <c r="AL103" i="30"/>
  <c r="BZ116" i="30"/>
  <c r="BS117" i="30" s="1"/>
  <c r="BY116" i="30"/>
  <c r="BE115" i="30" l="1"/>
  <c r="BH114" i="30"/>
  <c r="BD115" i="30"/>
  <c r="BI114" i="30"/>
  <c r="P32" i="30"/>
  <c r="W33" i="30"/>
  <c r="CJ122" i="30"/>
  <c r="CC121" i="30"/>
  <c r="CG121" i="30"/>
  <c r="AW108" i="30"/>
  <c r="AP107" i="30"/>
  <c r="AT107" i="30"/>
  <c r="AJ105" i="30"/>
  <c r="AC104" i="30"/>
  <c r="AG104" i="30"/>
  <c r="BW118" i="30"/>
  <c r="BT117" i="30"/>
  <c r="BP117" i="30"/>
  <c r="Q33" i="30"/>
  <c r="R33" i="30"/>
  <c r="U32" i="30"/>
  <c r="BM114" i="30" l="1"/>
  <c r="BF115" i="30" s="1"/>
  <c r="BL114" i="30"/>
  <c r="BK114" i="30"/>
  <c r="BN114" i="30" s="1"/>
  <c r="CE122" i="30"/>
  <c r="CH121" i="30"/>
  <c r="CD122" i="30"/>
  <c r="CI121" i="30"/>
  <c r="AR108" i="30"/>
  <c r="AU107" i="30"/>
  <c r="AV107" i="30" s="1"/>
  <c r="AQ108" i="30"/>
  <c r="BR118" i="30"/>
  <c r="BU117" i="30"/>
  <c r="AE105" i="30"/>
  <c r="AH104" i="30"/>
  <c r="V32" i="30"/>
  <c r="Z32" i="30"/>
  <c r="Y32" i="30"/>
  <c r="BQ118" i="30"/>
  <c r="AD105" i="30"/>
  <c r="AI104" i="30"/>
  <c r="BJ116" i="30" l="1"/>
  <c r="BC115" i="30"/>
  <c r="BG115" i="30"/>
  <c r="CM121" i="30"/>
  <c r="CL121" i="30"/>
  <c r="CK121" i="30"/>
  <c r="CN121" i="30" s="1"/>
  <c r="CF122" i="30"/>
  <c r="AX107" i="30"/>
  <c r="BA107" i="30" s="1"/>
  <c r="AZ107" i="30"/>
  <c r="AS108" i="30" s="1"/>
  <c r="AY107" i="30"/>
  <c r="S33" i="30"/>
  <c r="X32" i="30"/>
  <c r="AA32" i="30" s="1"/>
  <c r="AM104" i="30"/>
  <c r="AF105" i="30" s="1"/>
  <c r="AL104" i="30"/>
  <c r="AK104" i="30"/>
  <c r="AN104" i="30" s="1"/>
  <c r="BV117" i="30"/>
  <c r="BZ117" i="30"/>
  <c r="BY117" i="30"/>
  <c r="BE116" i="30" l="1"/>
  <c r="BH115" i="30"/>
  <c r="BD116" i="30"/>
  <c r="CJ123" i="30"/>
  <c r="CG122" i="30"/>
  <c r="CC122" i="30"/>
  <c r="AP108" i="30"/>
  <c r="AW109" i="30"/>
  <c r="AT108" i="30"/>
  <c r="BS118" i="30"/>
  <c r="AJ106" i="30"/>
  <c r="AG105" i="30"/>
  <c r="AC105" i="30"/>
  <c r="BX117" i="30"/>
  <c r="CA117" i="30" s="1"/>
  <c r="W34" i="30"/>
  <c r="P33" i="30"/>
  <c r="T33" i="30"/>
  <c r="BI115" i="30" l="1"/>
  <c r="BM115" i="30"/>
  <c r="BL115" i="30"/>
  <c r="CD123" i="30"/>
  <c r="CE123" i="30"/>
  <c r="CH122" i="30"/>
  <c r="AR109" i="30"/>
  <c r="AU108" i="30"/>
  <c r="AQ109" i="30"/>
  <c r="AV108" i="30"/>
  <c r="AD106" i="30"/>
  <c r="BW119" i="30"/>
  <c r="BP118" i="30"/>
  <c r="BT118" i="30"/>
  <c r="AE106" i="30"/>
  <c r="AH105" i="30"/>
  <c r="AI105" i="30" s="1"/>
  <c r="R34" i="30"/>
  <c r="U33" i="30"/>
  <c r="Q34" i="30"/>
  <c r="BF116" i="30" l="1"/>
  <c r="BK115" i="30"/>
  <c r="BN115" i="30" s="1"/>
  <c r="CI122" i="30"/>
  <c r="CM122" i="30"/>
  <c r="CL122" i="30"/>
  <c r="AX108" i="30"/>
  <c r="BA108" i="30" s="1"/>
  <c r="AZ108" i="30"/>
  <c r="AS109" i="30" s="1"/>
  <c r="AY108" i="30"/>
  <c r="AK105" i="30"/>
  <c r="AN105" i="30" s="1"/>
  <c r="BR119" i="30"/>
  <c r="BU118" i="30"/>
  <c r="V33" i="30"/>
  <c r="Z33" i="30"/>
  <c r="Y33" i="30"/>
  <c r="BQ119" i="30"/>
  <c r="AM105" i="30"/>
  <c r="AF106" i="30" s="1"/>
  <c r="AL105" i="30"/>
  <c r="BJ117" i="30" l="1"/>
  <c r="BC116" i="30"/>
  <c r="BG116" i="30"/>
  <c r="CK122" i="30"/>
  <c r="CN122" i="30" s="1"/>
  <c r="CF123" i="30"/>
  <c r="AW110" i="30"/>
  <c r="AP109" i="30"/>
  <c r="AT109" i="30"/>
  <c r="AJ107" i="30"/>
  <c r="AC106" i="30"/>
  <c r="AG106" i="30"/>
  <c r="X33" i="30"/>
  <c r="AA33" i="30" s="1"/>
  <c r="BZ118" i="30"/>
  <c r="BY118" i="30"/>
  <c r="BV118" i="30"/>
  <c r="S34" i="30"/>
  <c r="BE117" i="30" l="1"/>
  <c r="BH116" i="30"/>
  <c r="BD117" i="30"/>
  <c r="BI116" i="30"/>
  <c r="CJ124" i="30"/>
  <c r="CG123" i="30"/>
  <c r="CC123" i="30"/>
  <c r="AR110" i="30"/>
  <c r="AU109" i="30"/>
  <c r="AQ110" i="30"/>
  <c r="AV109" i="30"/>
  <c r="AX109" i="30" s="1"/>
  <c r="BA109" i="30" s="1"/>
  <c r="BX118" i="30"/>
  <c r="CA118" i="30" s="1"/>
  <c r="BS119" i="30"/>
  <c r="AD107" i="30"/>
  <c r="W35" i="30"/>
  <c r="T34" i="30"/>
  <c r="P34" i="30"/>
  <c r="AE107" i="30"/>
  <c r="AH106" i="30"/>
  <c r="AI106" i="30" s="1"/>
  <c r="BM116" i="30" l="1"/>
  <c r="BF117" i="30" s="1"/>
  <c r="BL116" i="30"/>
  <c r="BK116" i="30"/>
  <c r="BN116" i="30" s="1"/>
  <c r="CD124" i="30"/>
  <c r="CI123" i="30"/>
  <c r="CE124" i="30"/>
  <c r="CH123" i="30"/>
  <c r="AZ109" i="30"/>
  <c r="AS110" i="30" s="1"/>
  <c r="AY109" i="30"/>
  <c r="AK106" i="30"/>
  <c r="AN106" i="30" s="1"/>
  <c r="BW120" i="30"/>
  <c r="BT119" i="30"/>
  <c r="BP119" i="30"/>
  <c r="Q35" i="30"/>
  <c r="AM106" i="30"/>
  <c r="AF107" i="30" s="1"/>
  <c r="AL106" i="30"/>
  <c r="R35" i="30"/>
  <c r="U34" i="30"/>
  <c r="BJ118" i="30" l="1"/>
  <c r="BC117" i="30"/>
  <c r="BG117" i="30"/>
  <c r="CK123" i="30"/>
  <c r="CN123" i="30" s="1"/>
  <c r="CM123" i="30"/>
  <c r="CF124" i="30" s="1"/>
  <c r="CL123" i="30"/>
  <c r="AW111" i="30"/>
  <c r="AP110" i="30"/>
  <c r="AT110" i="30"/>
  <c r="AJ108" i="30"/>
  <c r="AG107" i="30"/>
  <c r="AC107" i="30"/>
  <c r="BQ120" i="30"/>
  <c r="BR120" i="30"/>
  <c r="BU119" i="30"/>
  <c r="BV119" i="30" s="1"/>
  <c r="V34" i="30"/>
  <c r="Z34" i="30"/>
  <c r="Y34" i="30"/>
  <c r="BE118" i="30" l="1"/>
  <c r="BH117" i="30"/>
  <c r="BD118" i="30"/>
  <c r="BI117" i="30"/>
  <c r="CJ125" i="30"/>
  <c r="CC124" i="30"/>
  <c r="CG124" i="30"/>
  <c r="S35" i="30"/>
  <c r="P35" i="30" s="1"/>
  <c r="AR111" i="30"/>
  <c r="AU110" i="30"/>
  <c r="AQ111" i="30"/>
  <c r="AV110" i="30"/>
  <c r="X34" i="30"/>
  <c r="AA34" i="30" s="1"/>
  <c r="BX119" i="30"/>
  <c r="CA119" i="30" s="1"/>
  <c r="BZ119" i="30"/>
  <c r="BS120" i="30" s="1"/>
  <c r="BY119" i="30"/>
  <c r="AD108" i="30"/>
  <c r="AE108" i="30"/>
  <c r="AH107" i="30"/>
  <c r="AI107" i="30" s="1"/>
  <c r="BM117" i="30" l="1"/>
  <c r="BL117" i="30"/>
  <c r="BK117" i="30"/>
  <c r="BN117" i="30" s="1"/>
  <c r="BF118" i="30"/>
  <c r="T35" i="30"/>
  <c r="W36" i="30"/>
  <c r="CE125" i="30"/>
  <c r="CH124" i="30"/>
  <c r="CD125" i="30"/>
  <c r="AZ110" i="30"/>
  <c r="AS111" i="30" s="1"/>
  <c r="AY110" i="30"/>
  <c r="AX110" i="30"/>
  <c r="BA110" i="30" s="1"/>
  <c r="AK107" i="30"/>
  <c r="AN107" i="30" s="1"/>
  <c r="BW121" i="30"/>
  <c r="BT120" i="30"/>
  <c r="BP120" i="30"/>
  <c r="AM107" i="30"/>
  <c r="AF108" i="30" s="1"/>
  <c r="AL107" i="30"/>
  <c r="Q36" i="30"/>
  <c r="U35" i="30"/>
  <c r="R36" i="30"/>
  <c r="BJ119" i="30" l="1"/>
  <c r="BC118" i="30"/>
  <c r="BG118" i="30"/>
  <c r="CI124" i="30"/>
  <c r="CM124" i="30"/>
  <c r="CL124" i="30"/>
  <c r="AT111" i="30"/>
  <c r="AW112" i="30"/>
  <c r="AP111" i="30"/>
  <c r="BR121" i="30"/>
  <c r="BU120" i="30"/>
  <c r="AJ109" i="30"/>
  <c r="AC108" i="30"/>
  <c r="AG108" i="30"/>
  <c r="BQ121" i="30"/>
  <c r="V35" i="30"/>
  <c r="Z35" i="30"/>
  <c r="Y35" i="30"/>
  <c r="BE119" i="30" l="1"/>
  <c r="BH118" i="30"/>
  <c r="BD119" i="30"/>
  <c r="CF125" i="30"/>
  <c r="CK124" i="30"/>
  <c r="CN124" i="30" s="1"/>
  <c r="AQ112" i="30"/>
  <c r="AR112" i="30"/>
  <c r="AU111" i="30"/>
  <c r="BV120" i="30"/>
  <c r="BZ120" i="30"/>
  <c r="BY120" i="30"/>
  <c r="S36" i="30"/>
  <c r="AE109" i="30"/>
  <c r="AH108" i="30"/>
  <c r="X35" i="30"/>
  <c r="AA35" i="30" s="1"/>
  <c r="AD109" i="30"/>
  <c r="AI108" i="30"/>
  <c r="BI118" i="30" l="1"/>
  <c r="BM118" i="30"/>
  <c r="BL118" i="30"/>
  <c r="CJ126" i="30"/>
  <c r="CC125" i="30"/>
  <c r="CG125" i="30"/>
  <c r="AZ111" i="30"/>
  <c r="AY111" i="30"/>
  <c r="AV111" i="30"/>
  <c r="AS112" i="30" s="1"/>
  <c r="BX120" i="30"/>
  <c r="CA120" i="30" s="1"/>
  <c r="AK108" i="30"/>
  <c r="AN108" i="30" s="1"/>
  <c r="W37" i="30"/>
  <c r="P36" i="30"/>
  <c r="T36" i="30"/>
  <c r="AM108" i="30"/>
  <c r="AF109" i="30" s="1"/>
  <c r="AL108" i="30"/>
  <c r="BS121" i="30"/>
  <c r="BF119" i="30" l="1"/>
  <c r="BK118" i="30"/>
  <c r="BN118" i="30" s="1"/>
  <c r="CE126" i="30"/>
  <c r="CH125" i="30"/>
  <c r="CD126" i="30"/>
  <c r="AW113" i="30"/>
  <c r="AT112" i="30"/>
  <c r="AR113" i="30" s="1"/>
  <c r="AP112" i="30"/>
  <c r="AQ113" i="30" s="1"/>
  <c r="AX111" i="30"/>
  <c r="BA111" i="30" s="1"/>
  <c r="AJ110" i="30"/>
  <c r="AC109" i="30"/>
  <c r="AG109" i="30"/>
  <c r="R37" i="30"/>
  <c r="U36" i="30"/>
  <c r="V36" i="30" s="1"/>
  <c r="Q37" i="30"/>
  <c r="BW122" i="30"/>
  <c r="BT121" i="30"/>
  <c r="BP121" i="30"/>
  <c r="BJ120" i="30" l="1"/>
  <c r="BC119" i="30"/>
  <c r="BG119" i="30"/>
  <c r="CI125" i="30"/>
  <c r="CM125" i="30"/>
  <c r="CL125" i="30"/>
  <c r="AU112" i="30"/>
  <c r="AZ112" i="30" s="1"/>
  <c r="AV112" i="30"/>
  <c r="BQ122" i="30"/>
  <c r="AE110" i="30"/>
  <c r="AH109" i="30"/>
  <c r="Z36" i="30"/>
  <c r="S37" i="30" s="1"/>
  <c r="Y36" i="30"/>
  <c r="AD110" i="30"/>
  <c r="AI109" i="30"/>
  <c r="X36" i="30"/>
  <c r="AA36" i="30" s="1"/>
  <c r="BR122" i="30"/>
  <c r="BU121" i="30"/>
  <c r="BV121" i="30" s="1"/>
  <c r="BE120" i="30" l="1"/>
  <c r="BH119" i="30"/>
  <c r="BD120" i="30"/>
  <c r="BI119" i="30"/>
  <c r="AY112" i="30"/>
  <c r="CK125" i="30"/>
  <c r="CN125" i="30" s="1"/>
  <c r="CF126" i="30"/>
  <c r="AX112" i="30"/>
  <c r="BA112" i="30" s="1"/>
  <c r="AS113" i="30"/>
  <c r="BX121" i="30"/>
  <c r="CA121" i="30" s="1"/>
  <c r="AM109" i="30"/>
  <c r="AF110" i="30" s="1"/>
  <c r="AL109" i="30"/>
  <c r="BZ121" i="30"/>
  <c r="BS122" i="30" s="1"/>
  <c r="BY121" i="30"/>
  <c r="W38" i="30"/>
  <c r="P37" i="30"/>
  <c r="T37" i="30"/>
  <c r="AK109" i="30"/>
  <c r="AN109" i="30" s="1"/>
  <c r="BM119" i="30" l="1"/>
  <c r="BL119" i="30"/>
  <c r="BF120" i="30"/>
  <c r="BK119" i="30"/>
  <c r="BN119" i="30" s="1"/>
  <c r="CJ127" i="30"/>
  <c r="CC126" i="30"/>
  <c r="CG126" i="30"/>
  <c r="AW114" i="30"/>
  <c r="AP113" i="30"/>
  <c r="AT113" i="30"/>
  <c r="BW123" i="30"/>
  <c r="BT122" i="30"/>
  <c r="BP122" i="30"/>
  <c r="Q38" i="30"/>
  <c r="AJ111" i="30"/>
  <c r="AG110" i="30"/>
  <c r="AC110" i="30"/>
  <c r="R38" i="30"/>
  <c r="U37" i="30"/>
  <c r="V37" i="30" s="1"/>
  <c r="BG120" i="30" l="1"/>
  <c r="BJ121" i="30"/>
  <c r="BC120" i="30"/>
  <c r="CE127" i="30"/>
  <c r="CH126" i="30"/>
  <c r="CD127" i="30"/>
  <c r="AR114" i="30"/>
  <c r="AU113" i="30"/>
  <c r="AQ114" i="30"/>
  <c r="AV113" i="30"/>
  <c r="AX113" i="30" s="1"/>
  <c r="BA113" i="30" s="1"/>
  <c r="X37" i="30"/>
  <c r="AA37" i="30" s="1"/>
  <c r="AD111" i="30"/>
  <c r="BR123" i="30"/>
  <c r="BU122" i="30"/>
  <c r="BV122" i="30" s="1"/>
  <c r="AE111" i="30"/>
  <c r="AH110" i="30"/>
  <c r="AI110" i="30" s="1"/>
  <c r="BQ123" i="30"/>
  <c r="Z37" i="30"/>
  <c r="S38" i="30" s="1"/>
  <c r="Y37" i="30"/>
  <c r="BD121" i="30" l="1"/>
  <c r="BI120" i="30"/>
  <c r="BE121" i="30"/>
  <c r="BH120" i="30"/>
  <c r="CI126" i="30"/>
  <c r="CM126" i="30"/>
  <c r="CL126" i="30"/>
  <c r="AZ113" i="30"/>
  <c r="AS114" i="30" s="1"/>
  <c r="AY113" i="30"/>
  <c r="W39" i="30"/>
  <c r="P38" i="30"/>
  <c r="T38" i="30"/>
  <c r="AK110" i="30"/>
  <c r="AN110" i="30" s="1"/>
  <c r="AM110" i="30"/>
  <c r="AF111" i="30" s="1"/>
  <c r="AL110" i="30"/>
  <c r="BZ122" i="30"/>
  <c r="BS123" i="30" s="1"/>
  <c r="BY122" i="30"/>
  <c r="BX122" i="30"/>
  <c r="CA122" i="30" s="1"/>
  <c r="BK120" i="30" l="1"/>
  <c r="BN120" i="30" s="1"/>
  <c r="BM120" i="30"/>
  <c r="BL120" i="30"/>
  <c r="BF121" i="30"/>
  <c r="CF127" i="30"/>
  <c r="CK126" i="30"/>
  <c r="CN126" i="30" s="1"/>
  <c r="AW115" i="30"/>
  <c r="AT114" i="30"/>
  <c r="AP114" i="30"/>
  <c r="AJ112" i="30"/>
  <c r="AG111" i="30"/>
  <c r="AC111" i="30"/>
  <c r="Q39" i="30"/>
  <c r="R39" i="30"/>
  <c r="U38" i="30"/>
  <c r="BW124" i="30"/>
  <c r="BP123" i="30"/>
  <c r="BT123" i="30"/>
  <c r="BJ122" i="30" l="1"/>
  <c r="BG121" i="30"/>
  <c r="BC121" i="30"/>
  <c r="CJ128" i="30"/>
  <c r="CC127" i="30"/>
  <c r="CG127" i="30"/>
  <c r="AQ115" i="30"/>
  <c r="AU114" i="30"/>
  <c r="AR115" i="30"/>
  <c r="BR124" i="30"/>
  <c r="BU123" i="30"/>
  <c r="V38" i="30"/>
  <c r="Z38" i="30"/>
  <c r="Y38" i="30"/>
  <c r="AE112" i="30"/>
  <c r="AH111" i="30"/>
  <c r="AD112" i="30"/>
  <c r="BQ124" i="30"/>
  <c r="BD122" i="30" l="1"/>
  <c r="BI121" i="30"/>
  <c r="BE122" i="30"/>
  <c r="BH121" i="30"/>
  <c r="CE128" i="30"/>
  <c r="CH127" i="30"/>
  <c r="CI127" i="30" s="1"/>
  <c r="CD128" i="30"/>
  <c r="AY114" i="30"/>
  <c r="AZ114" i="30"/>
  <c r="AV114" i="30"/>
  <c r="AI111" i="30"/>
  <c r="AM111" i="30"/>
  <c r="AL111" i="30"/>
  <c r="S39" i="30"/>
  <c r="X38" i="30"/>
  <c r="AA38" i="30" s="1"/>
  <c r="BV123" i="30"/>
  <c r="BZ123" i="30"/>
  <c r="BY123" i="30"/>
  <c r="BK121" i="30" l="1"/>
  <c r="BN121" i="30" s="1"/>
  <c r="BF122" i="30"/>
  <c r="BM121" i="30"/>
  <c r="BL121" i="30"/>
  <c r="CM127" i="30"/>
  <c r="CL127" i="30"/>
  <c r="CK127" i="30"/>
  <c r="CN127" i="30" s="1"/>
  <c r="CF128" i="30"/>
  <c r="AX114" i="30"/>
  <c r="BA114" i="30" s="1"/>
  <c r="AS115" i="30"/>
  <c r="W40" i="30"/>
  <c r="T39" i="30"/>
  <c r="P39" i="30"/>
  <c r="AF112" i="30"/>
  <c r="BX123" i="30"/>
  <c r="CA123" i="30" s="1"/>
  <c r="BS124" i="30"/>
  <c r="AK111" i="30"/>
  <c r="AN111" i="30" s="1"/>
  <c r="BJ123" i="30" l="1"/>
  <c r="BG122" i="30"/>
  <c r="BC122" i="30"/>
  <c r="CJ129" i="30"/>
  <c r="CC128" i="30"/>
  <c r="CG128" i="30"/>
  <c r="AT115" i="30"/>
  <c r="AW116" i="30"/>
  <c r="AP115" i="30"/>
  <c r="AQ116" i="30" s="1"/>
  <c r="BW125" i="30"/>
  <c r="BP124" i="30"/>
  <c r="BT124" i="30"/>
  <c r="Q40" i="30"/>
  <c r="AJ113" i="30"/>
  <c r="AC112" i="30"/>
  <c r="AG112" i="30"/>
  <c r="R40" i="30"/>
  <c r="U39" i="30"/>
  <c r="V39" i="30" s="1"/>
  <c r="BD123" i="30" l="1"/>
  <c r="BI122" i="30"/>
  <c r="BE123" i="30"/>
  <c r="BH122" i="30"/>
  <c r="CE129" i="30"/>
  <c r="CH128" i="30"/>
  <c r="CD129" i="30"/>
  <c r="CI128" i="30"/>
  <c r="AR116" i="30"/>
  <c r="AU115" i="30"/>
  <c r="X39" i="30"/>
  <c r="AA39" i="30" s="1"/>
  <c r="BR125" i="30"/>
  <c r="BU124" i="30"/>
  <c r="AE113" i="30"/>
  <c r="AH112" i="30"/>
  <c r="BQ125" i="30"/>
  <c r="BV124" i="30"/>
  <c r="Z39" i="30"/>
  <c r="S40" i="30" s="1"/>
  <c r="Y39" i="30"/>
  <c r="AD113" i="30"/>
  <c r="BF123" i="30" l="1"/>
  <c r="BK122" i="30"/>
  <c r="BN122" i="30" s="1"/>
  <c r="BM122" i="30"/>
  <c r="BL122" i="30"/>
  <c r="CM128" i="30"/>
  <c r="CF129" i="30" s="1"/>
  <c r="CL128" i="30"/>
  <c r="CK128" i="30"/>
  <c r="CN128" i="30" s="1"/>
  <c r="AV115" i="30"/>
  <c r="AZ115" i="30"/>
  <c r="AY115" i="30"/>
  <c r="AI112" i="30"/>
  <c r="AM112" i="30"/>
  <c r="AL112" i="30"/>
  <c r="BZ124" i="30"/>
  <c r="BS125" i="30" s="1"/>
  <c r="BY124" i="30"/>
  <c r="W41" i="30"/>
  <c r="T40" i="30"/>
  <c r="P40" i="30"/>
  <c r="BX124" i="30"/>
  <c r="CA124" i="30" s="1"/>
  <c r="BJ124" i="30" l="1"/>
  <c r="BG123" i="30"/>
  <c r="BC123" i="30"/>
  <c r="CJ130" i="30"/>
  <c r="CC129" i="30"/>
  <c r="CG129" i="30"/>
  <c r="AS116" i="30"/>
  <c r="AX115" i="30"/>
  <c r="BA115" i="30" s="1"/>
  <c r="BW126" i="30"/>
  <c r="BP125" i="30"/>
  <c r="BT125" i="30"/>
  <c r="Q41" i="30"/>
  <c r="R41" i="30"/>
  <c r="U40" i="30"/>
  <c r="AK112" i="30"/>
  <c r="AN112" i="30" s="1"/>
  <c r="AF113" i="30"/>
  <c r="BD124" i="30" l="1"/>
  <c r="BI123" i="30"/>
  <c r="BH123" i="30"/>
  <c r="BE124" i="30"/>
  <c r="CE130" i="30"/>
  <c r="CH129" i="30"/>
  <c r="CD130" i="30"/>
  <c r="AW117" i="30"/>
  <c r="AT116" i="30"/>
  <c r="AP116" i="30"/>
  <c r="AJ114" i="30"/>
  <c r="AG113" i="30"/>
  <c r="AC113" i="30"/>
  <c r="Z40" i="30"/>
  <c r="Y40" i="30"/>
  <c r="V40" i="30"/>
  <c r="BQ126" i="30"/>
  <c r="BR126" i="30"/>
  <c r="BU125" i="30"/>
  <c r="BL123" i="30" l="1"/>
  <c r="BM123" i="30"/>
  <c r="BK123" i="30"/>
  <c r="BN123" i="30" s="1"/>
  <c r="BF124" i="30"/>
  <c r="CI129" i="30"/>
  <c r="CM129" i="30"/>
  <c r="CL129" i="30"/>
  <c r="AQ117" i="30"/>
  <c r="AR117" i="30"/>
  <c r="AU116" i="30"/>
  <c r="AV116" i="30" s="1"/>
  <c r="BZ125" i="30"/>
  <c r="BY125" i="30"/>
  <c r="X40" i="30"/>
  <c r="AA40" i="30" s="1"/>
  <c r="S41" i="30"/>
  <c r="AE114" i="30"/>
  <c r="AH113" i="30"/>
  <c r="BV125" i="30"/>
  <c r="AD114" i="30"/>
  <c r="AI113" i="30"/>
  <c r="BJ125" i="30" l="1"/>
  <c r="BC124" i="30"/>
  <c r="BG124" i="30"/>
  <c r="CF130" i="30"/>
  <c r="CK129" i="30"/>
  <c r="CN129" i="30" s="1"/>
  <c r="AX116" i="30"/>
  <c r="BA116" i="30" s="1"/>
  <c r="AZ116" i="30"/>
  <c r="AS117" i="30" s="1"/>
  <c r="AY116" i="30"/>
  <c r="AM113" i="30"/>
  <c r="AL113" i="30"/>
  <c r="AF114" i="30"/>
  <c r="AK113" i="30"/>
  <c r="AN113" i="30" s="1"/>
  <c r="BX125" i="30"/>
  <c r="CA125" i="30" s="1"/>
  <c r="BS126" i="30"/>
  <c r="W42" i="30"/>
  <c r="P41" i="30"/>
  <c r="T41" i="30"/>
  <c r="BH124" i="30" l="1"/>
  <c r="BE125" i="30"/>
  <c r="BD125" i="30"/>
  <c r="BI124" i="30"/>
  <c r="CJ131" i="30"/>
  <c r="CC130" i="30"/>
  <c r="CG130" i="30"/>
  <c r="AW118" i="30"/>
  <c r="AT117" i="30"/>
  <c r="AP117" i="30"/>
  <c r="Q42" i="30"/>
  <c r="R42" i="30"/>
  <c r="U41" i="30"/>
  <c r="AJ115" i="30"/>
  <c r="AC114" i="30"/>
  <c r="AG114" i="30"/>
  <c r="BW127" i="30"/>
  <c r="BP126" i="30"/>
  <c r="BT126" i="30"/>
  <c r="BK124" i="30" l="1"/>
  <c r="BN124" i="30" s="1"/>
  <c r="BL124" i="30"/>
  <c r="BM124" i="30"/>
  <c r="BF125" i="30" s="1"/>
  <c r="CE131" i="30"/>
  <c r="CH130" i="30"/>
  <c r="CD131" i="30"/>
  <c r="CI130" i="30"/>
  <c r="AQ118" i="30"/>
  <c r="AR118" i="30"/>
  <c r="AU117" i="30"/>
  <c r="AV117" i="30" s="1"/>
  <c r="BR127" i="30"/>
  <c r="BU126" i="30"/>
  <c r="AE115" i="30"/>
  <c r="AH114" i="30"/>
  <c r="V41" i="30"/>
  <c r="Z41" i="30"/>
  <c r="Y41" i="30"/>
  <c r="BQ127" i="30"/>
  <c r="BV126" i="30"/>
  <c r="AD115" i="30"/>
  <c r="AI114" i="30"/>
  <c r="BJ126" i="30" l="1"/>
  <c r="BC125" i="30"/>
  <c r="BG125" i="30"/>
  <c r="CM130" i="30"/>
  <c r="CF131" i="30" s="1"/>
  <c r="CL130" i="30"/>
  <c r="CK130" i="30"/>
  <c r="CN130" i="30" s="1"/>
  <c r="AX117" i="30"/>
  <c r="BA117" i="30" s="1"/>
  <c r="AZ117" i="30"/>
  <c r="AS118" i="30" s="1"/>
  <c r="AY117" i="30"/>
  <c r="AM114" i="30"/>
  <c r="AF115" i="30" s="1"/>
  <c r="AL114" i="30"/>
  <c r="X41" i="30"/>
  <c r="AA41" i="30" s="1"/>
  <c r="AK114" i="30"/>
  <c r="AN114" i="30" s="1"/>
  <c r="BX126" i="30"/>
  <c r="CA126" i="30" s="1"/>
  <c r="S42" i="30"/>
  <c r="BZ126" i="30"/>
  <c r="BS127" i="30" s="1"/>
  <c r="BY126" i="30"/>
  <c r="BH125" i="30" l="1"/>
  <c r="BE126" i="30"/>
  <c r="BD126" i="30"/>
  <c r="BI125" i="30"/>
  <c r="CJ132" i="30"/>
  <c r="CC131" i="30"/>
  <c r="CG131" i="30"/>
  <c r="AW119" i="30"/>
  <c r="AP118" i="30"/>
  <c r="AT118" i="30"/>
  <c r="W43" i="30"/>
  <c r="P42" i="30"/>
  <c r="T42" i="30"/>
  <c r="AJ116" i="30"/>
  <c r="AG115" i="30"/>
  <c r="AC115" i="30"/>
  <c r="BW128" i="30"/>
  <c r="BP127" i="30"/>
  <c r="BT127" i="30"/>
  <c r="BK125" i="30" l="1"/>
  <c r="BN125" i="30" s="1"/>
  <c r="BM125" i="30"/>
  <c r="BF126" i="30" s="1"/>
  <c r="BL125" i="30"/>
  <c r="CE132" i="30"/>
  <c r="CH131" i="30"/>
  <c r="CD132" i="30"/>
  <c r="CI131" i="30"/>
  <c r="AR119" i="30"/>
  <c r="AU118" i="30"/>
  <c r="AQ119" i="30"/>
  <c r="AV118" i="30"/>
  <c r="Q43" i="30"/>
  <c r="AE116" i="30"/>
  <c r="AH115" i="30"/>
  <c r="BR128" i="30"/>
  <c r="BU127" i="30"/>
  <c r="BQ128" i="30"/>
  <c r="BV127" i="30"/>
  <c r="AD116" i="30"/>
  <c r="AI115" i="30"/>
  <c r="R43" i="30"/>
  <c r="U42" i="30"/>
  <c r="V42" i="30" s="1"/>
  <c r="BG126" i="30" l="1"/>
  <c r="BJ127" i="30"/>
  <c r="BC126" i="30"/>
  <c r="CM131" i="30"/>
  <c r="CL131" i="30"/>
  <c r="CF132" i="30"/>
  <c r="CK131" i="30"/>
  <c r="CN131" i="30" s="1"/>
  <c r="AX118" i="30"/>
  <c r="BA118" i="30" s="1"/>
  <c r="AZ118" i="30"/>
  <c r="AS119" i="30" s="1"/>
  <c r="AY118" i="30"/>
  <c r="X42" i="30"/>
  <c r="AA42" i="30" s="1"/>
  <c r="BX127" i="30"/>
  <c r="CA127" i="30" s="1"/>
  <c r="Z42" i="30"/>
  <c r="S43" i="30" s="1"/>
  <c r="Y42" i="30"/>
  <c r="BZ127" i="30"/>
  <c r="BS128" i="30" s="1"/>
  <c r="BY127" i="30"/>
  <c r="AM115" i="30"/>
  <c r="AF116" i="30" s="1"/>
  <c r="AL115" i="30"/>
  <c r="AK115" i="30"/>
  <c r="AN115" i="30" s="1"/>
  <c r="BD127" i="30" l="1"/>
  <c r="BI126" i="30"/>
  <c r="BE127" i="30"/>
  <c r="BH126" i="30"/>
  <c r="CG132" i="30"/>
  <c r="CJ133" i="30"/>
  <c r="CC132" i="30"/>
  <c r="AT119" i="30"/>
  <c r="AW120" i="30"/>
  <c r="AP119" i="30"/>
  <c r="W44" i="30"/>
  <c r="P43" i="30"/>
  <c r="T43" i="30"/>
  <c r="AJ117" i="30"/>
  <c r="AG116" i="30"/>
  <c r="AC116" i="30"/>
  <c r="BW129" i="30"/>
  <c r="BT128" i="30"/>
  <c r="BP128" i="30"/>
  <c r="BH127" i="30" l="1"/>
  <c r="BK126" i="30"/>
  <c r="BN126" i="30" s="1"/>
  <c r="BM126" i="30"/>
  <c r="BF127" i="30" s="1"/>
  <c r="BL126" i="30"/>
  <c r="CD133" i="30"/>
  <c r="CI132" i="30"/>
  <c r="CE133" i="30"/>
  <c r="CH132" i="30"/>
  <c r="AQ120" i="30"/>
  <c r="AR120" i="30"/>
  <c r="AU119" i="30"/>
  <c r="AV119" i="30" s="1"/>
  <c r="AD117" i="30"/>
  <c r="R44" i="30"/>
  <c r="U43" i="30"/>
  <c r="BR129" i="30"/>
  <c r="BU128" i="30"/>
  <c r="BV128" i="30" s="1"/>
  <c r="AE117" i="30"/>
  <c r="AH116" i="30"/>
  <c r="Q44" i="30"/>
  <c r="V43" i="30"/>
  <c r="BQ129" i="30"/>
  <c r="BC127" i="30" l="1"/>
  <c r="BJ128" i="30"/>
  <c r="BL127" i="30"/>
  <c r="BG127" i="30"/>
  <c r="BM127" i="30"/>
  <c r="CK132" i="30"/>
  <c r="CN132" i="30" s="1"/>
  <c r="CM132" i="30"/>
  <c r="CF133" i="30" s="1"/>
  <c r="CL132" i="30"/>
  <c r="AZ119" i="30"/>
  <c r="AY119" i="30"/>
  <c r="AX119" i="30"/>
  <c r="BA119" i="30" s="1"/>
  <c r="AS120" i="30"/>
  <c r="X43" i="30"/>
  <c r="AA43" i="30" s="1"/>
  <c r="Z43" i="30"/>
  <c r="S44" i="30" s="1"/>
  <c r="Y43" i="30"/>
  <c r="BZ128" i="30"/>
  <c r="BS129" i="30" s="1"/>
  <c r="BY128" i="30"/>
  <c r="BX128" i="30"/>
  <c r="CA128" i="30" s="1"/>
  <c r="AM116" i="30"/>
  <c r="AL116" i="30"/>
  <c r="AI116" i="30"/>
  <c r="BE128" i="30" l="1"/>
  <c r="BD128" i="30"/>
  <c r="BI127" i="30"/>
  <c r="CJ134" i="30"/>
  <c r="CG133" i="30"/>
  <c r="CC133" i="30"/>
  <c r="AW121" i="30"/>
  <c r="AT120" i="30"/>
  <c r="AP120" i="30"/>
  <c r="AK116" i="30"/>
  <c r="AN116" i="30" s="1"/>
  <c r="AF117" i="30"/>
  <c r="W45" i="30"/>
  <c r="T44" i="30"/>
  <c r="P44" i="30"/>
  <c r="BW130" i="30"/>
  <c r="BT129" i="30"/>
  <c r="BP129" i="30"/>
  <c r="BU129" i="30" l="1"/>
  <c r="BK127" i="30"/>
  <c r="BN127" i="30" s="1"/>
  <c r="BF128" i="30"/>
  <c r="BH128" i="30"/>
  <c r="CD134" i="30"/>
  <c r="CI133" i="30"/>
  <c r="CE134" i="30"/>
  <c r="CH133" i="30"/>
  <c r="AQ121" i="30"/>
  <c r="AU120" i="30"/>
  <c r="AV120" i="30" s="1"/>
  <c r="AX120" i="30" s="1"/>
  <c r="BA120" i="30" s="1"/>
  <c r="AR121" i="30"/>
  <c r="R45" i="30"/>
  <c r="U44" i="30"/>
  <c r="AJ118" i="30"/>
  <c r="AC117" i="30"/>
  <c r="AG117" i="30"/>
  <c r="BQ130" i="30"/>
  <c r="BV129" i="30"/>
  <c r="BR130" i="30"/>
  <c r="Q45" i="30"/>
  <c r="BM128" i="30" l="1"/>
  <c r="BL128" i="30"/>
  <c r="BJ129" i="30"/>
  <c r="BG128" i="30"/>
  <c r="BC128" i="30"/>
  <c r="BZ129" i="30"/>
  <c r="BY129" i="30"/>
  <c r="CK133" i="30"/>
  <c r="CN133" i="30" s="1"/>
  <c r="CM133" i="30"/>
  <c r="CF134" i="30" s="1"/>
  <c r="CL133" i="30"/>
  <c r="AZ120" i="30"/>
  <c r="AS121" i="30" s="1"/>
  <c r="AY120" i="30"/>
  <c r="AD118" i="30"/>
  <c r="BX129" i="30"/>
  <c r="CA129" i="30" s="1"/>
  <c r="BS130" i="30"/>
  <c r="AE118" i="30"/>
  <c r="AH117" i="30"/>
  <c r="V44" i="30"/>
  <c r="Z44" i="30"/>
  <c r="Y44" i="30"/>
  <c r="BE129" i="30" l="1"/>
  <c r="BD129" i="30"/>
  <c r="BI128" i="30"/>
  <c r="CJ135" i="30"/>
  <c r="CG134" i="30"/>
  <c r="CC134" i="30"/>
  <c r="AT121" i="30"/>
  <c r="AP121" i="30"/>
  <c r="AQ122" i="30" s="1"/>
  <c r="AW122" i="30"/>
  <c r="S45" i="30"/>
  <c r="X44" i="30"/>
  <c r="AA44" i="30" s="1"/>
  <c r="BW131" i="30"/>
  <c r="BP130" i="30"/>
  <c r="BT130" i="30"/>
  <c r="BU130" i="30" s="1"/>
  <c r="BZ130" i="30" s="1"/>
  <c r="AI117" i="30"/>
  <c r="AM117" i="30"/>
  <c r="AL117" i="30"/>
  <c r="BK128" i="30" l="1"/>
  <c r="BN128" i="30" s="1"/>
  <c r="BH129" i="30"/>
  <c r="BF129" i="30"/>
  <c r="CD135" i="30"/>
  <c r="CE135" i="30"/>
  <c r="CH134" i="30"/>
  <c r="BY130" i="30"/>
  <c r="AR122" i="30"/>
  <c r="AU121" i="30"/>
  <c r="AF118" i="30"/>
  <c r="BR131" i="30"/>
  <c r="AK117" i="30"/>
  <c r="AN117" i="30" s="1"/>
  <c r="BQ131" i="30"/>
  <c r="BV130" i="30"/>
  <c r="BS131" i="30" s="1"/>
  <c r="W46" i="30"/>
  <c r="T45" i="30"/>
  <c r="P45" i="30"/>
  <c r="BJ130" i="30" l="1"/>
  <c r="BL129" i="30"/>
  <c r="BG129" i="30"/>
  <c r="BC129" i="30"/>
  <c r="BM129" i="30"/>
  <c r="CI134" i="30"/>
  <c r="CM134" i="30"/>
  <c r="CL134" i="30"/>
  <c r="AZ121" i="30"/>
  <c r="AV121" i="30"/>
  <c r="AY121" i="30"/>
  <c r="BW132" i="30"/>
  <c r="BT131" i="30"/>
  <c r="BP131" i="30"/>
  <c r="BU131" i="30" s="1"/>
  <c r="BZ131" i="30" s="1"/>
  <c r="R46" i="30"/>
  <c r="U45" i="30"/>
  <c r="AJ119" i="30"/>
  <c r="AC118" i="30"/>
  <c r="AG118" i="30"/>
  <c r="Q46" i="30"/>
  <c r="BX130" i="30"/>
  <c r="CA130" i="30" s="1"/>
  <c r="BD130" i="30" l="1"/>
  <c r="BI129" i="30"/>
  <c r="BE130" i="30"/>
  <c r="CF135" i="30"/>
  <c r="CK134" i="30"/>
  <c r="CN134" i="30" s="1"/>
  <c r="AX121" i="30"/>
  <c r="BA121" i="30" s="1"/>
  <c r="AS122" i="30"/>
  <c r="BQ132" i="30"/>
  <c r="BV131" i="30"/>
  <c r="AE119" i="30"/>
  <c r="AH118" i="30"/>
  <c r="AI118" i="30" s="1"/>
  <c r="V45" i="30"/>
  <c r="Z45" i="30"/>
  <c r="Y45" i="30"/>
  <c r="BR132" i="30"/>
  <c r="AD119" i="30"/>
  <c r="BY131" i="30"/>
  <c r="BF130" i="30" l="1"/>
  <c r="BH130" i="30"/>
  <c r="BM130" i="30" s="1"/>
  <c r="BK129" i="30"/>
  <c r="BN129" i="30" s="1"/>
  <c r="CJ136" i="30"/>
  <c r="CC135" i="30"/>
  <c r="CG135" i="30"/>
  <c r="AP122" i="30"/>
  <c r="AQ123" i="30" s="1"/>
  <c r="AT122" i="30"/>
  <c r="AW123" i="30"/>
  <c r="S46" i="30"/>
  <c r="W47" i="30" s="1"/>
  <c r="AK118" i="30"/>
  <c r="AN118" i="30" s="1"/>
  <c r="X45" i="30"/>
  <c r="AA45" i="30" s="1"/>
  <c r="BS132" i="30"/>
  <c r="BX131" i="30"/>
  <c r="CA131" i="30" s="1"/>
  <c r="AM118" i="30"/>
  <c r="AF119" i="30" s="1"/>
  <c r="AL118" i="30"/>
  <c r="BL130" i="30" l="1"/>
  <c r="BJ131" i="30"/>
  <c r="BG130" i="30"/>
  <c r="BC130" i="30"/>
  <c r="P46" i="30"/>
  <c r="T46" i="30"/>
  <c r="CE136" i="30"/>
  <c r="CH135" i="30"/>
  <c r="CD136" i="30"/>
  <c r="AR123" i="30"/>
  <c r="AU122" i="30"/>
  <c r="AJ120" i="30"/>
  <c r="AG119" i="30"/>
  <c r="AC119" i="30"/>
  <c r="BW133" i="30"/>
  <c r="BP132" i="30"/>
  <c r="BT132" i="30"/>
  <c r="Q47" i="30"/>
  <c r="R47" i="30"/>
  <c r="U46" i="30"/>
  <c r="BD131" i="30" l="1"/>
  <c r="BI130" i="30"/>
  <c r="BE131" i="30"/>
  <c r="CI135" i="30"/>
  <c r="CM135" i="30"/>
  <c r="CF136" i="30" s="1"/>
  <c r="CL135" i="30"/>
  <c r="BU132" i="30"/>
  <c r="BV132" i="30" s="1"/>
  <c r="AV122" i="30"/>
  <c r="AX122" i="30" s="1"/>
  <c r="BA122" i="30" s="1"/>
  <c r="AZ122" i="30"/>
  <c r="AY122" i="30"/>
  <c r="BR133" i="30"/>
  <c r="AD120" i="30"/>
  <c r="BQ133" i="30"/>
  <c r="AE120" i="30"/>
  <c r="AH119" i="30"/>
  <c r="V46" i="30"/>
  <c r="Z46" i="30"/>
  <c r="Y46" i="30"/>
  <c r="BF131" i="30" l="1"/>
  <c r="BK130" i="30"/>
  <c r="BN130" i="30" s="1"/>
  <c r="BH131" i="30"/>
  <c r="CJ137" i="30"/>
  <c r="CC136" i="30"/>
  <c r="CD137" i="30" s="1"/>
  <c r="CG136" i="30"/>
  <c r="CK135" i="30"/>
  <c r="CN135" i="30" s="1"/>
  <c r="BZ132" i="30"/>
  <c r="BS133" i="30" s="1"/>
  <c r="BY132" i="30"/>
  <c r="S47" i="30"/>
  <c r="T47" i="30" s="1"/>
  <c r="AS123" i="30"/>
  <c r="BX132" i="30"/>
  <c r="CA132" i="30" s="1"/>
  <c r="BU133" i="30"/>
  <c r="X46" i="30"/>
  <c r="AA46" i="30" s="1"/>
  <c r="AM119" i="30"/>
  <c r="AL119" i="30"/>
  <c r="AI119" i="30"/>
  <c r="BM131" i="30" l="1"/>
  <c r="BJ132" i="30"/>
  <c r="BL131" i="30"/>
  <c r="BG131" i="30"/>
  <c r="BC131" i="30"/>
  <c r="CE137" i="30"/>
  <c r="CH136" i="30"/>
  <c r="BZ133" i="30"/>
  <c r="W48" i="30"/>
  <c r="AP123" i="30"/>
  <c r="AT123" i="30"/>
  <c r="AW124" i="30"/>
  <c r="P47" i="30"/>
  <c r="U47" i="30" s="1"/>
  <c r="AF120" i="30"/>
  <c r="BW134" i="30"/>
  <c r="BY133" i="30"/>
  <c r="BT133" i="30"/>
  <c r="BP133" i="30"/>
  <c r="R48" i="30"/>
  <c r="AK119" i="30"/>
  <c r="AN119" i="30" s="1"/>
  <c r="BE132" i="30" l="1"/>
  <c r="BD132" i="30"/>
  <c r="BI131" i="30"/>
  <c r="CM136" i="30"/>
  <c r="CL136" i="30"/>
  <c r="CI136" i="30"/>
  <c r="Q48" i="30"/>
  <c r="Z47" i="30"/>
  <c r="Y47" i="30"/>
  <c r="V47" i="30"/>
  <c r="AQ124" i="30"/>
  <c r="AR124" i="30"/>
  <c r="AU123" i="30"/>
  <c r="AV123" i="30" s="1"/>
  <c r="BQ134" i="30"/>
  <c r="BV133" i="30"/>
  <c r="BR134" i="30"/>
  <c r="AJ121" i="30"/>
  <c r="AG120" i="30"/>
  <c r="AC120" i="30"/>
  <c r="BH132" i="30" l="1"/>
  <c r="BK131" i="30"/>
  <c r="BN131" i="30" s="1"/>
  <c r="BF132" i="30"/>
  <c r="S48" i="30"/>
  <c r="W49" i="30" s="1"/>
  <c r="CK136" i="30"/>
  <c r="CN136" i="30" s="1"/>
  <c r="CF137" i="30"/>
  <c r="AX123" i="30"/>
  <c r="BA123" i="30" s="1"/>
  <c r="X47" i="30"/>
  <c r="AA47" i="30" s="1"/>
  <c r="AZ123" i="30"/>
  <c r="AS124" i="30" s="1"/>
  <c r="AY123" i="30"/>
  <c r="AE121" i="30"/>
  <c r="AH120" i="30"/>
  <c r="AD121" i="30"/>
  <c r="AI120" i="30"/>
  <c r="BS134" i="30"/>
  <c r="BX133" i="30"/>
  <c r="CA133" i="30" s="1"/>
  <c r="BU134" i="30"/>
  <c r="BJ133" i="30" l="1"/>
  <c r="BL132" i="30"/>
  <c r="BG132" i="30"/>
  <c r="BC132" i="30"/>
  <c r="BM132" i="30"/>
  <c r="T48" i="30"/>
  <c r="P48" i="30"/>
  <c r="Q49" i="30" s="1"/>
  <c r="CC137" i="30"/>
  <c r="CJ138" i="30"/>
  <c r="CG137" i="30"/>
  <c r="AP124" i="30"/>
  <c r="AW125" i="30"/>
  <c r="AT124" i="30"/>
  <c r="BY134" i="30"/>
  <c r="BW135" i="30"/>
  <c r="BT134" i="30"/>
  <c r="BP134" i="30"/>
  <c r="BZ134" i="30"/>
  <c r="AK120" i="30"/>
  <c r="AN120" i="30" s="1"/>
  <c r="AM120" i="30"/>
  <c r="AF121" i="30" s="1"/>
  <c r="AL120" i="30"/>
  <c r="R49" i="30"/>
  <c r="BD133" i="30" l="1"/>
  <c r="BI132" i="30"/>
  <c r="BE133" i="30"/>
  <c r="U48" i="30"/>
  <c r="CE138" i="30"/>
  <c r="CH137" i="30"/>
  <c r="CD138" i="30"/>
  <c r="CI137" i="30"/>
  <c r="AR125" i="30"/>
  <c r="AU124" i="30"/>
  <c r="AQ125" i="30"/>
  <c r="AV124" i="30"/>
  <c r="AJ122" i="30"/>
  <c r="AG121" i="30"/>
  <c r="AC121" i="30"/>
  <c r="BQ135" i="30"/>
  <c r="BV134" i="30"/>
  <c r="V48" i="30"/>
  <c r="Z48" i="30"/>
  <c r="Y48" i="30"/>
  <c r="BR135" i="30"/>
  <c r="BH133" i="30" l="1"/>
  <c r="BF133" i="30"/>
  <c r="BK132" i="30"/>
  <c r="BN132" i="30" s="1"/>
  <c r="CM137" i="30"/>
  <c r="CL137" i="30"/>
  <c r="CK137" i="30"/>
  <c r="CN137" i="30" s="1"/>
  <c r="CF138" i="30"/>
  <c r="AZ124" i="30"/>
  <c r="AY124" i="30"/>
  <c r="AS125" i="30"/>
  <c r="AX124" i="30"/>
  <c r="BA124" i="30" s="1"/>
  <c r="AD122" i="30"/>
  <c r="S49" i="30"/>
  <c r="AE122" i="30"/>
  <c r="AH121" i="30"/>
  <c r="AI121" i="30" s="1"/>
  <c r="X48" i="30"/>
  <c r="AA48" i="30" s="1"/>
  <c r="BX134" i="30"/>
  <c r="CA134" i="30" s="1"/>
  <c r="BS135" i="30"/>
  <c r="BU135" i="30"/>
  <c r="BJ134" i="30" l="1"/>
  <c r="BL133" i="30"/>
  <c r="BG133" i="30"/>
  <c r="BC133" i="30"/>
  <c r="BM133" i="30"/>
  <c r="CC138" i="30"/>
  <c r="CJ139" i="30"/>
  <c r="CG138" i="30"/>
  <c r="BZ135" i="30"/>
  <c r="AW126" i="30"/>
  <c r="AP125" i="30"/>
  <c r="AT125" i="30"/>
  <c r="AK121" i="30"/>
  <c r="AN121" i="30" s="1"/>
  <c r="W50" i="30"/>
  <c r="P49" i="30"/>
  <c r="T49" i="30"/>
  <c r="AM121" i="30"/>
  <c r="AF122" i="30" s="1"/>
  <c r="AL121" i="30"/>
  <c r="BW136" i="30"/>
  <c r="BY135" i="30"/>
  <c r="BT135" i="30"/>
  <c r="BP135" i="30"/>
  <c r="BD134" i="30" l="1"/>
  <c r="BI133" i="30"/>
  <c r="BE134" i="30"/>
  <c r="CE139" i="30"/>
  <c r="CH138" i="30"/>
  <c r="CD139" i="30"/>
  <c r="AR126" i="30"/>
  <c r="AU125" i="30"/>
  <c r="AQ126" i="30"/>
  <c r="AV125" i="30"/>
  <c r="BR136" i="30"/>
  <c r="Q50" i="30"/>
  <c r="AJ123" i="30"/>
  <c r="AG122" i="30"/>
  <c r="AC122" i="30"/>
  <c r="BQ136" i="30"/>
  <c r="BV135" i="30"/>
  <c r="R50" i="30"/>
  <c r="U49" i="30"/>
  <c r="V49" i="30" s="1"/>
  <c r="BF134" i="30" l="1"/>
  <c r="BK133" i="30"/>
  <c r="BN133" i="30" s="1"/>
  <c r="BH134" i="30"/>
  <c r="BM134" i="30" s="1"/>
  <c r="CI138" i="30"/>
  <c r="CM138" i="30"/>
  <c r="CL138" i="30"/>
  <c r="AZ125" i="30"/>
  <c r="AS126" i="30" s="1"/>
  <c r="AY125" i="30"/>
  <c r="AX125" i="30"/>
  <c r="BA125" i="30" s="1"/>
  <c r="X49" i="30"/>
  <c r="AA49" i="30" s="1"/>
  <c r="AD123" i="30"/>
  <c r="BX135" i="30"/>
  <c r="CA135" i="30" s="1"/>
  <c r="BS136" i="30"/>
  <c r="BU136" i="30"/>
  <c r="AE123" i="30"/>
  <c r="AH122" i="30"/>
  <c r="AI122" i="30" s="1"/>
  <c r="Z49" i="30"/>
  <c r="S50" i="30" s="1"/>
  <c r="Y49" i="30"/>
  <c r="BJ135" i="30" l="1"/>
  <c r="BL134" i="30"/>
  <c r="BG134" i="30"/>
  <c r="BC134" i="30"/>
  <c r="CF139" i="30"/>
  <c r="CK138" i="30"/>
  <c r="CN138" i="30" s="1"/>
  <c r="AW127" i="30"/>
  <c r="AT126" i="30"/>
  <c r="AP126" i="30"/>
  <c r="BZ136" i="30"/>
  <c r="AK122" i="30"/>
  <c r="AN122" i="30" s="1"/>
  <c r="W51" i="30"/>
  <c r="P50" i="30"/>
  <c r="T50" i="30"/>
  <c r="BW137" i="30"/>
  <c r="BY136" i="30"/>
  <c r="BT136" i="30"/>
  <c r="BP136" i="30"/>
  <c r="AM122" i="30"/>
  <c r="AF123" i="30" s="1"/>
  <c r="AL122" i="30"/>
  <c r="AU126" i="30" l="1"/>
  <c r="AZ126" i="30" s="1"/>
  <c r="BD135" i="30"/>
  <c r="BI134" i="30"/>
  <c r="BE135" i="30"/>
  <c r="CJ140" i="30"/>
  <c r="CC139" i="30"/>
  <c r="CG139" i="30"/>
  <c r="AY126" i="30"/>
  <c r="AQ127" i="30"/>
  <c r="AV126" i="30"/>
  <c r="AR127" i="30"/>
  <c r="AJ124" i="30"/>
  <c r="AC123" i="30"/>
  <c r="AG123" i="30"/>
  <c r="BQ137" i="30"/>
  <c r="BV136" i="30"/>
  <c r="R51" i="30"/>
  <c r="U50" i="30"/>
  <c r="BR137" i="30"/>
  <c r="Q51" i="30"/>
  <c r="BH135" i="30" l="1"/>
  <c r="BK134" i="30"/>
  <c r="BN134" i="30" s="1"/>
  <c r="BF135" i="30"/>
  <c r="CE140" i="30"/>
  <c r="CH139" i="30"/>
  <c r="CD140" i="30"/>
  <c r="CI139" i="30"/>
  <c r="AS127" i="30"/>
  <c r="AX126" i="30"/>
  <c r="BA126" i="30" s="1"/>
  <c r="V50" i="30"/>
  <c r="Z50" i="30"/>
  <c r="Y50" i="30"/>
  <c r="AE124" i="30"/>
  <c r="AH123" i="30"/>
  <c r="AI123" i="30" s="1"/>
  <c r="AD124" i="30"/>
  <c r="BX136" i="30"/>
  <c r="CA136" i="30" s="1"/>
  <c r="BS137" i="30"/>
  <c r="BU137" i="30"/>
  <c r="BJ136" i="30" l="1"/>
  <c r="BL135" i="30"/>
  <c r="BC135" i="30"/>
  <c r="BG135" i="30"/>
  <c r="BM135" i="30"/>
  <c r="CM139" i="30"/>
  <c r="CL139" i="30"/>
  <c r="CF140" i="30"/>
  <c r="CK139" i="30"/>
  <c r="CN139" i="30" s="1"/>
  <c r="BZ137" i="30"/>
  <c r="AW128" i="30"/>
  <c r="AT127" i="30"/>
  <c r="AP127" i="30"/>
  <c r="X50" i="30"/>
  <c r="AA50" i="30" s="1"/>
  <c r="BW138" i="30"/>
  <c r="BY137" i="30"/>
  <c r="BT137" i="30"/>
  <c r="BP137" i="30"/>
  <c r="AK123" i="30"/>
  <c r="AN123" i="30" s="1"/>
  <c r="AM123" i="30"/>
  <c r="AF124" i="30" s="1"/>
  <c r="AL123" i="30"/>
  <c r="S51" i="30"/>
  <c r="BD136" i="30" l="1"/>
  <c r="BI135" i="30"/>
  <c r="BE136" i="30"/>
  <c r="CJ141" i="30"/>
  <c r="CC140" i="30"/>
  <c r="CG140" i="30"/>
  <c r="AR128" i="30"/>
  <c r="AU127" i="30"/>
  <c r="AQ128" i="30"/>
  <c r="AV127" i="30"/>
  <c r="W52" i="30"/>
  <c r="T51" i="30"/>
  <c r="P51" i="30"/>
  <c r="BQ138" i="30"/>
  <c r="BV137" i="30"/>
  <c r="AJ125" i="30"/>
  <c r="AG124" i="30"/>
  <c r="AC124" i="30"/>
  <c r="BR138" i="30"/>
  <c r="BF136" i="30" l="1"/>
  <c r="BK135" i="30"/>
  <c r="BN135" i="30" s="1"/>
  <c r="BH136" i="30"/>
  <c r="BM136" i="30" s="1"/>
  <c r="CE141" i="30"/>
  <c r="CH140" i="30"/>
  <c r="CD141" i="30"/>
  <c r="AZ127" i="30"/>
  <c r="AS128" i="30" s="1"/>
  <c r="AY127" i="30"/>
  <c r="AX127" i="30"/>
  <c r="BA127" i="30" s="1"/>
  <c r="AD125" i="30"/>
  <c r="R52" i="30"/>
  <c r="U51" i="30"/>
  <c r="BX137" i="30"/>
  <c r="CA137" i="30" s="1"/>
  <c r="BU138" i="30"/>
  <c r="BS138" i="30"/>
  <c r="AE125" i="30"/>
  <c r="AH124" i="30"/>
  <c r="Q52" i="30"/>
  <c r="BL136" i="30" l="1"/>
  <c r="BJ137" i="30"/>
  <c r="BC136" i="30"/>
  <c r="BG136" i="30"/>
  <c r="CI140" i="30"/>
  <c r="CM140" i="30"/>
  <c r="CL140" i="30"/>
  <c r="AT128" i="30"/>
  <c r="AW129" i="30"/>
  <c r="AP128" i="30"/>
  <c r="BW139" i="30"/>
  <c r="BY138" i="30"/>
  <c r="BP138" i="30"/>
  <c r="BT138" i="30"/>
  <c r="AM124" i="30"/>
  <c r="AL124" i="30"/>
  <c r="BZ138" i="30"/>
  <c r="V51" i="30"/>
  <c r="Z51" i="30"/>
  <c r="Y51" i="30"/>
  <c r="AI124" i="30"/>
  <c r="BD137" i="30" l="1"/>
  <c r="BI136" i="30"/>
  <c r="BE137" i="30"/>
  <c r="CF141" i="30"/>
  <c r="CK140" i="30"/>
  <c r="CN140" i="30" s="1"/>
  <c r="AU128" i="30"/>
  <c r="AV128" i="30" s="1"/>
  <c r="AQ129" i="30"/>
  <c r="AR129" i="30"/>
  <c r="AK124" i="30"/>
  <c r="AN124" i="30" s="1"/>
  <c r="AF125" i="30"/>
  <c r="S52" i="30"/>
  <c r="BQ139" i="30"/>
  <c r="BV138" i="30"/>
  <c r="X51" i="30"/>
  <c r="AA51" i="30" s="1"/>
  <c r="BR139" i="30"/>
  <c r="BK136" i="30" l="1"/>
  <c r="BN136" i="30" s="1"/>
  <c r="BF137" i="30"/>
  <c r="BH137" i="30"/>
  <c r="BM137" i="30" s="1"/>
  <c r="CJ142" i="30"/>
  <c r="CC141" i="30"/>
  <c r="CG141" i="30"/>
  <c r="AZ128" i="30"/>
  <c r="AS129" i="30" s="1"/>
  <c r="AY128" i="30"/>
  <c r="AX128" i="30"/>
  <c r="BA128" i="30" s="1"/>
  <c r="AU129" i="30"/>
  <c r="AJ126" i="30"/>
  <c r="AG125" i="30"/>
  <c r="AC125" i="30"/>
  <c r="W53" i="30"/>
  <c r="P52" i="30"/>
  <c r="T52" i="30"/>
  <c r="BS139" i="30"/>
  <c r="BX138" i="30"/>
  <c r="CA138" i="30" s="1"/>
  <c r="BU139" i="30"/>
  <c r="BJ138" i="30" l="1"/>
  <c r="BL137" i="30"/>
  <c r="BG137" i="30"/>
  <c r="BC137" i="30"/>
  <c r="CD142" i="30"/>
  <c r="CE142" i="30"/>
  <c r="CH141" i="30"/>
  <c r="CI141" i="30" s="1"/>
  <c r="AZ129" i="30"/>
  <c r="AW130" i="30"/>
  <c r="AY129" i="30"/>
  <c r="AT129" i="30"/>
  <c r="AP129" i="30"/>
  <c r="BZ139" i="30"/>
  <c r="AD126" i="30"/>
  <c r="R53" i="30"/>
  <c r="U52" i="30"/>
  <c r="V52" i="30" s="1"/>
  <c r="AE126" i="30"/>
  <c r="AH125" i="30"/>
  <c r="Q53" i="30"/>
  <c r="BW140" i="30"/>
  <c r="BY139" i="30"/>
  <c r="BP139" i="30"/>
  <c r="BT139" i="30"/>
  <c r="BD138" i="30" l="1"/>
  <c r="BI137" i="30"/>
  <c r="BE138" i="30"/>
  <c r="CK141" i="30"/>
  <c r="CN141" i="30" s="1"/>
  <c r="CM141" i="30"/>
  <c r="CF142" i="30" s="1"/>
  <c r="CL141" i="30"/>
  <c r="AR130" i="30"/>
  <c r="AQ130" i="30"/>
  <c r="AV129" i="30"/>
  <c r="BR140" i="30"/>
  <c r="AM125" i="30"/>
  <c r="AL125" i="30"/>
  <c r="AI125" i="30"/>
  <c r="BQ140" i="30"/>
  <c r="BV139" i="30"/>
  <c r="X52" i="30"/>
  <c r="AA52" i="30" s="1"/>
  <c r="Z52" i="30"/>
  <c r="S53" i="30" s="1"/>
  <c r="Y52" i="30"/>
  <c r="BK137" i="30" l="1"/>
  <c r="BN137" i="30" s="1"/>
  <c r="BF138" i="30"/>
  <c r="BH138" i="30"/>
  <c r="BM138" i="30" s="1"/>
  <c r="CJ143" i="30"/>
  <c r="CG142" i="30"/>
  <c r="CC142" i="30"/>
  <c r="AU130" i="30"/>
  <c r="AS130" i="30"/>
  <c r="AX129" i="30"/>
  <c r="BA129" i="30" s="1"/>
  <c r="BX139" i="30"/>
  <c r="CA139" i="30" s="1"/>
  <c r="BS140" i="30"/>
  <c r="BU140" i="30"/>
  <c r="W54" i="30"/>
  <c r="T53" i="30"/>
  <c r="P53" i="30"/>
  <c r="AK125" i="30"/>
  <c r="AN125" i="30" s="1"/>
  <c r="AF126" i="30"/>
  <c r="BL138" i="30" l="1"/>
  <c r="BJ139" i="30"/>
  <c r="BG138" i="30"/>
  <c r="BC138" i="30"/>
  <c r="CD143" i="30"/>
  <c r="CE143" i="30"/>
  <c r="CH142" i="30"/>
  <c r="AY130" i="30"/>
  <c r="AW131" i="30"/>
  <c r="AT130" i="30"/>
  <c r="AP130" i="30"/>
  <c r="AZ130" i="30"/>
  <c r="R54" i="30"/>
  <c r="U53" i="30"/>
  <c r="BZ140" i="30"/>
  <c r="BW141" i="30"/>
  <c r="BY140" i="30"/>
  <c r="BT140" i="30"/>
  <c r="BP140" i="30"/>
  <c r="AJ127" i="30"/>
  <c r="AC126" i="30"/>
  <c r="AG126" i="30"/>
  <c r="Q54" i="30"/>
  <c r="BD139" i="30" l="1"/>
  <c r="BI138" i="30"/>
  <c r="BE139" i="30"/>
  <c r="CI142" i="30"/>
  <c r="CM142" i="30"/>
  <c r="CL142" i="30"/>
  <c r="AH126" i="30"/>
  <c r="AI126" i="30" s="1"/>
  <c r="AQ131" i="30"/>
  <c r="AV130" i="30"/>
  <c r="AR131" i="30"/>
  <c r="AD127" i="30"/>
  <c r="BQ141" i="30"/>
  <c r="BV140" i="30"/>
  <c r="V53" i="30"/>
  <c r="Z53" i="30"/>
  <c r="Y53" i="30"/>
  <c r="BR141" i="30"/>
  <c r="AE127" i="30"/>
  <c r="BH139" i="30" l="1"/>
  <c r="BF139" i="30"/>
  <c r="BK138" i="30"/>
  <c r="BN138" i="30" s="1"/>
  <c r="CF143" i="30"/>
  <c r="CK142" i="30"/>
  <c r="CN142" i="30" s="1"/>
  <c r="AM126" i="30"/>
  <c r="AL126" i="30"/>
  <c r="AS131" i="30"/>
  <c r="AX130" i="30"/>
  <c r="BA130" i="30" s="1"/>
  <c r="AU131" i="30"/>
  <c r="X53" i="30"/>
  <c r="AA53" i="30" s="1"/>
  <c r="BX140" i="30"/>
  <c r="CA140" i="30" s="1"/>
  <c r="BU141" i="30"/>
  <c r="BS141" i="30"/>
  <c r="AK126" i="30"/>
  <c r="AN126" i="30" s="1"/>
  <c r="AF127" i="30"/>
  <c r="S54" i="30"/>
  <c r="BL139" i="30" l="1"/>
  <c r="BJ140" i="30"/>
  <c r="BG139" i="30"/>
  <c r="BC139" i="30"/>
  <c r="BM139" i="30"/>
  <c r="CJ144" i="30"/>
  <c r="CG143" i="30"/>
  <c r="CC143" i="30"/>
  <c r="AZ131" i="30"/>
  <c r="AY131" i="30"/>
  <c r="AW132" i="30"/>
  <c r="AT131" i="30"/>
  <c r="AP131" i="30"/>
  <c r="AJ128" i="30"/>
  <c r="AC127" i="30"/>
  <c r="AG127" i="30"/>
  <c r="BW142" i="30"/>
  <c r="BY141" i="30"/>
  <c r="BT141" i="30"/>
  <c r="BP141" i="30"/>
  <c r="W55" i="30"/>
  <c r="T54" i="30"/>
  <c r="P54" i="30"/>
  <c r="BZ141" i="30"/>
  <c r="BD140" i="30" l="1"/>
  <c r="BI139" i="30"/>
  <c r="BE140" i="30"/>
  <c r="CE144" i="30"/>
  <c r="CH143" i="30"/>
  <c r="CI143" i="30" s="1"/>
  <c r="CD144" i="30"/>
  <c r="AH127" i="30"/>
  <c r="AQ132" i="30"/>
  <c r="AV131" i="30"/>
  <c r="AR132" i="30"/>
  <c r="R55" i="30"/>
  <c r="U54" i="30"/>
  <c r="BR142" i="30"/>
  <c r="AE128" i="30"/>
  <c r="Q55" i="30"/>
  <c r="BQ142" i="30"/>
  <c r="BV141" i="30"/>
  <c r="AD128" i="30"/>
  <c r="BH140" i="30" l="1"/>
  <c r="BK139" i="30"/>
  <c r="BN139" i="30" s="1"/>
  <c r="BF140" i="30"/>
  <c r="CM143" i="30"/>
  <c r="CF144" i="30" s="1"/>
  <c r="CL143" i="30"/>
  <c r="CK143" i="30"/>
  <c r="CN143" i="30" s="1"/>
  <c r="AL127" i="30"/>
  <c r="AI127" i="30"/>
  <c r="AM127" i="30"/>
  <c r="AX131" i="30"/>
  <c r="BA131" i="30" s="1"/>
  <c r="AU132" i="30"/>
  <c r="AS132" i="30"/>
  <c r="BS142" i="30"/>
  <c r="BX141" i="30"/>
  <c r="CA141" i="30" s="1"/>
  <c r="BU142" i="30"/>
  <c r="V54" i="30"/>
  <c r="Z54" i="30"/>
  <c r="Y54" i="30"/>
  <c r="BL140" i="30" l="1"/>
  <c r="BJ141" i="30"/>
  <c r="BG140" i="30"/>
  <c r="BC140" i="30"/>
  <c r="BM140" i="30"/>
  <c r="S55" i="30"/>
  <c r="T55" i="30" s="1"/>
  <c r="CJ145" i="30"/>
  <c r="CC144" i="30"/>
  <c r="CG144" i="30"/>
  <c r="AK127" i="30"/>
  <c r="AN127" i="30" s="1"/>
  <c r="AF128" i="30"/>
  <c r="AW133" i="30"/>
  <c r="AY132" i="30"/>
  <c r="AP132" i="30"/>
  <c r="AT132" i="30"/>
  <c r="AZ132" i="30"/>
  <c r="X54" i="30"/>
  <c r="AA54" i="30" s="1"/>
  <c r="BZ142" i="30"/>
  <c r="BW143" i="30"/>
  <c r="BY142" i="30"/>
  <c r="BT142" i="30"/>
  <c r="BP142" i="30"/>
  <c r="BD141" i="30" l="1"/>
  <c r="BI140" i="30"/>
  <c r="BE141" i="30"/>
  <c r="P55" i="30"/>
  <c r="U55" i="30" s="1"/>
  <c r="W56" i="30"/>
  <c r="CD145" i="30"/>
  <c r="CE145" i="30"/>
  <c r="CH144" i="30"/>
  <c r="CI144" i="30" s="1"/>
  <c r="AG128" i="30"/>
  <c r="AJ129" i="30"/>
  <c r="AC128" i="30"/>
  <c r="AR133" i="30"/>
  <c r="AQ133" i="30"/>
  <c r="AV132" i="30"/>
  <c r="R56" i="30"/>
  <c r="Q56" i="30"/>
  <c r="BR143" i="30"/>
  <c r="BQ143" i="30"/>
  <c r="BV142" i="30"/>
  <c r="BF141" i="30" l="1"/>
  <c r="BH141" i="30"/>
  <c r="BM141" i="30" s="1"/>
  <c r="BK140" i="30"/>
  <c r="BN140" i="30" s="1"/>
  <c r="Y55" i="30"/>
  <c r="V55" i="30"/>
  <c r="S56" i="30" s="1"/>
  <c r="Z55" i="30"/>
  <c r="CK144" i="30"/>
  <c r="CN144" i="30" s="1"/>
  <c r="CM144" i="30"/>
  <c r="CF145" i="30" s="1"/>
  <c r="CL144" i="30"/>
  <c r="AD129" i="30"/>
  <c r="AH128" i="30"/>
  <c r="AE129" i="30"/>
  <c r="AU133" i="30"/>
  <c r="AS133" i="30"/>
  <c r="AX132" i="30"/>
  <c r="BA132" i="30" s="1"/>
  <c r="BU143" i="30"/>
  <c r="BX142" i="30"/>
  <c r="CA142" i="30" s="1"/>
  <c r="BS143" i="30"/>
  <c r="BJ142" i="30" l="1"/>
  <c r="BL141" i="30"/>
  <c r="BG141" i="30"/>
  <c r="BC141" i="30"/>
  <c r="P56" i="30"/>
  <c r="Q57" i="30" s="1"/>
  <c r="W57" i="30"/>
  <c r="X55" i="30"/>
  <c r="AA55" i="30" s="1"/>
  <c r="CJ146" i="30"/>
  <c r="CG145" i="30"/>
  <c r="CC145" i="30"/>
  <c r="AM128" i="30"/>
  <c r="AL128" i="30"/>
  <c r="T56" i="30"/>
  <c r="U56" i="30" s="1"/>
  <c r="Z56" i="30" s="1"/>
  <c r="AI128" i="30"/>
  <c r="BZ143" i="30"/>
  <c r="AY133" i="30"/>
  <c r="AW134" i="30"/>
  <c r="AT133" i="30"/>
  <c r="AP133" i="30"/>
  <c r="AZ133" i="30"/>
  <c r="BY143" i="30"/>
  <c r="BW144" i="30"/>
  <c r="BP143" i="30"/>
  <c r="BT143" i="30"/>
  <c r="BE142" i="30" l="1"/>
  <c r="BD142" i="30"/>
  <c r="BI141" i="30"/>
  <c r="V56" i="30"/>
  <c r="R57" i="30"/>
  <c r="CE146" i="30"/>
  <c r="CH145" i="30"/>
  <c r="CD146" i="30"/>
  <c r="CI145" i="30"/>
  <c r="AF129" i="30"/>
  <c r="AK128" i="30"/>
  <c r="AN128" i="30" s="1"/>
  <c r="Y56" i="30"/>
  <c r="AQ134" i="30"/>
  <c r="AV133" i="30"/>
  <c r="AR134" i="30"/>
  <c r="BQ144" i="30"/>
  <c r="BV143" i="30"/>
  <c r="BR144" i="30"/>
  <c r="S57" i="30" l="1"/>
  <c r="BK141" i="30"/>
  <c r="BN141" i="30" s="1"/>
  <c r="BF142" i="30"/>
  <c r="BH142" i="30"/>
  <c r="X56" i="30"/>
  <c r="AA56" i="30" s="1"/>
  <c r="CM145" i="30"/>
  <c r="CF146" i="30" s="1"/>
  <c r="CL145" i="30"/>
  <c r="CK145" i="30"/>
  <c r="CN145" i="30" s="1"/>
  <c r="AG129" i="30"/>
  <c r="AC129" i="30"/>
  <c r="AJ130" i="30"/>
  <c r="AX133" i="30"/>
  <c r="BA133" i="30" s="1"/>
  <c r="AU134" i="30"/>
  <c r="AS134" i="30"/>
  <c r="BU144" i="30"/>
  <c r="BS144" i="30"/>
  <c r="BX143" i="30"/>
  <c r="CA143" i="30" s="1"/>
  <c r="W58" i="30"/>
  <c r="P57" i="30"/>
  <c r="T57" i="30"/>
  <c r="BL142" i="30" l="1"/>
  <c r="BJ143" i="30"/>
  <c r="BG142" i="30"/>
  <c r="BC142" i="30"/>
  <c r="BM142" i="30"/>
  <c r="CJ147" i="30"/>
  <c r="CC146" i="30"/>
  <c r="CG146" i="30"/>
  <c r="AD130" i="30"/>
  <c r="AE130" i="30"/>
  <c r="AH129" i="30"/>
  <c r="AI129" i="30" s="1"/>
  <c r="AY134" i="30"/>
  <c r="AW135" i="30"/>
  <c r="AT134" i="30"/>
  <c r="AP134" i="30"/>
  <c r="AZ134" i="30"/>
  <c r="Q58" i="30"/>
  <c r="BY144" i="30"/>
  <c r="BW145" i="30"/>
  <c r="BT144" i="30"/>
  <c r="BP144" i="30"/>
  <c r="BZ144" i="30"/>
  <c r="R58" i="30"/>
  <c r="U57" i="30"/>
  <c r="BD143" i="30" l="1"/>
  <c r="BI142" i="30"/>
  <c r="BE143" i="30"/>
  <c r="CD147" i="30"/>
  <c r="CI146" i="30"/>
  <c r="CE147" i="30"/>
  <c r="CH146" i="30"/>
  <c r="AK129" i="30"/>
  <c r="AN129" i="30" s="1"/>
  <c r="AM129" i="30"/>
  <c r="AF130" i="30" s="1"/>
  <c r="AL129" i="30"/>
  <c r="AQ135" i="30"/>
  <c r="AV134" i="30"/>
  <c r="AR135" i="30"/>
  <c r="V57" i="30"/>
  <c r="Z57" i="30"/>
  <c r="Y57" i="30"/>
  <c r="BQ145" i="30"/>
  <c r="BV144" i="30"/>
  <c r="BR145" i="30"/>
  <c r="BF143" i="30" l="1"/>
  <c r="BK142" i="30"/>
  <c r="BN142" i="30" s="1"/>
  <c r="BH143" i="30"/>
  <c r="BM143" i="30" s="1"/>
  <c r="CK146" i="30"/>
  <c r="CN146" i="30" s="1"/>
  <c r="CM146" i="30"/>
  <c r="CF147" i="30" s="1"/>
  <c r="CL146" i="30"/>
  <c r="AJ131" i="30"/>
  <c r="AC130" i="30"/>
  <c r="AG130" i="30"/>
  <c r="AX134" i="30"/>
  <c r="BA134" i="30" s="1"/>
  <c r="AU135" i="30"/>
  <c r="AS135" i="30"/>
  <c r="BS145" i="30"/>
  <c r="BX144" i="30"/>
  <c r="CA144" i="30" s="1"/>
  <c r="BU145" i="30"/>
  <c r="S58" i="30"/>
  <c r="X57" i="30"/>
  <c r="AA57" i="30" s="1"/>
  <c r="BJ144" i="30" l="1"/>
  <c r="BL143" i="30"/>
  <c r="BG143" i="30"/>
  <c r="BC143" i="30"/>
  <c r="CJ148" i="30"/>
  <c r="CG147" i="30"/>
  <c r="CC147" i="30"/>
  <c r="AD131" i="30"/>
  <c r="AE131" i="30"/>
  <c r="AH130" i="30"/>
  <c r="AI130" i="30" s="1"/>
  <c r="AW136" i="30"/>
  <c r="AY135" i="30"/>
  <c r="AT135" i="30"/>
  <c r="AP135" i="30"/>
  <c r="AZ135" i="30"/>
  <c r="W59" i="30"/>
  <c r="P58" i="30"/>
  <c r="T58" i="30"/>
  <c r="BZ145" i="30"/>
  <c r="BW146" i="30"/>
  <c r="BY145" i="30"/>
  <c r="BP145" i="30"/>
  <c r="BT145" i="30"/>
  <c r="BD144" i="30" l="1"/>
  <c r="BI143" i="30"/>
  <c r="BE144" i="30"/>
  <c r="CD148" i="30"/>
  <c r="CH147" i="30"/>
  <c r="CE148" i="30"/>
  <c r="AH131" i="30"/>
  <c r="AK130" i="30"/>
  <c r="AN130" i="30" s="1"/>
  <c r="AM130" i="30"/>
  <c r="AF131" i="30" s="1"/>
  <c r="AL130" i="30"/>
  <c r="AQ136" i="30"/>
  <c r="AV135" i="30"/>
  <c r="AR136" i="30"/>
  <c r="Q59" i="30"/>
  <c r="BQ146" i="30"/>
  <c r="BV145" i="30"/>
  <c r="BR146" i="30"/>
  <c r="R59" i="30"/>
  <c r="U58" i="30"/>
  <c r="BF144" i="30" l="1"/>
  <c r="BH144" i="30"/>
  <c r="BK143" i="30"/>
  <c r="BN143" i="30" s="1"/>
  <c r="CM147" i="30"/>
  <c r="CL147" i="30"/>
  <c r="CI147" i="30"/>
  <c r="AJ132" i="30"/>
  <c r="AL131" i="30"/>
  <c r="AC131" i="30"/>
  <c r="AG131" i="30"/>
  <c r="AM131" i="30"/>
  <c r="AX135" i="30"/>
  <c r="BA135" i="30" s="1"/>
  <c r="AU136" i="30"/>
  <c r="AS136" i="30"/>
  <c r="BS146" i="30"/>
  <c r="BU146" i="30"/>
  <c r="BX145" i="30"/>
  <c r="CA145" i="30" s="1"/>
  <c r="V58" i="30"/>
  <c r="Z58" i="30"/>
  <c r="Y58" i="30"/>
  <c r="BM144" i="30" l="1"/>
  <c r="BJ145" i="30"/>
  <c r="BL144" i="30"/>
  <c r="BG144" i="30"/>
  <c r="BC144" i="30"/>
  <c r="CF148" i="30"/>
  <c r="CK147" i="30"/>
  <c r="CN147" i="30" s="1"/>
  <c r="AE132" i="30"/>
  <c r="AD132" i="30"/>
  <c r="AI131" i="30"/>
  <c r="S59" i="30"/>
  <c r="W60" i="30" s="1"/>
  <c r="AW137" i="30"/>
  <c r="AY136" i="30"/>
  <c r="AT136" i="30"/>
  <c r="AP136" i="30"/>
  <c r="AZ136" i="30"/>
  <c r="BZ146" i="30"/>
  <c r="X58" i="30"/>
  <c r="AA58" i="30" s="1"/>
  <c r="BW147" i="30"/>
  <c r="BY146" i="30"/>
  <c r="BP146" i="30"/>
  <c r="BT146" i="30"/>
  <c r="BE145" i="30" l="1"/>
  <c r="BD145" i="30"/>
  <c r="BI144" i="30"/>
  <c r="P59" i="30"/>
  <c r="CJ149" i="30"/>
  <c r="CC148" i="30"/>
  <c r="CG148" i="30"/>
  <c r="AF132" i="30"/>
  <c r="AH132" i="30"/>
  <c r="AK131" i="30"/>
  <c r="AN131" i="30" s="1"/>
  <c r="T59" i="30"/>
  <c r="R60" i="30" s="1"/>
  <c r="AR137" i="30"/>
  <c r="AQ137" i="30"/>
  <c r="AV136" i="30"/>
  <c r="Q60" i="30"/>
  <c r="BR147" i="30"/>
  <c r="BQ147" i="30"/>
  <c r="BV146" i="30"/>
  <c r="U59" i="30"/>
  <c r="BK144" i="30" l="1"/>
  <c r="BN144" i="30" s="1"/>
  <c r="BH145" i="30"/>
  <c r="BM145" i="30" s="1"/>
  <c r="BF145" i="30"/>
  <c r="CD149" i="30"/>
  <c r="CE149" i="30"/>
  <c r="CH148" i="30"/>
  <c r="CI148" i="30" s="1"/>
  <c r="AM132" i="30"/>
  <c r="AL132" i="30"/>
  <c r="AJ133" i="30"/>
  <c r="AG132" i="30"/>
  <c r="AC132" i="30"/>
  <c r="AU137" i="30"/>
  <c r="AX136" i="30"/>
  <c r="BA136" i="30" s="1"/>
  <c r="AS137" i="30"/>
  <c r="V59" i="30"/>
  <c r="Z59" i="30"/>
  <c r="Y59" i="30"/>
  <c r="BS147" i="30"/>
  <c r="BU147" i="30"/>
  <c r="BX146" i="30"/>
  <c r="CA146" i="30" s="1"/>
  <c r="BL145" i="30" l="1"/>
  <c r="BJ146" i="30"/>
  <c r="BG145" i="30"/>
  <c r="BC145" i="30"/>
  <c r="CK148" i="30"/>
  <c r="CN148" i="30" s="1"/>
  <c r="CM148" i="30"/>
  <c r="CF149" i="30" s="1"/>
  <c r="CL148" i="30"/>
  <c r="AE133" i="30"/>
  <c r="AD133" i="30"/>
  <c r="AI132" i="30"/>
  <c r="AY137" i="30"/>
  <c r="AW138" i="30"/>
  <c r="AT137" i="30"/>
  <c r="AP137" i="30"/>
  <c r="AZ137" i="30"/>
  <c r="S60" i="30"/>
  <c r="X59" i="30"/>
  <c r="AA59" i="30" s="1"/>
  <c r="BY147" i="30"/>
  <c r="BW148" i="30"/>
  <c r="BT147" i="30"/>
  <c r="BP147" i="30"/>
  <c r="BZ147" i="30"/>
  <c r="BD146" i="30" l="1"/>
  <c r="BI145" i="30"/>
  <c r="BE146" i="30"/>
  <c r="CJ150" i="30"/>
  <c r="CG149" i="30"/>
  <c r="CC149" i="30"/>
  <c r="AK132" i="30"/>
  <c r="AN132" i="30" s="1"/>
  <c r="AH133" i="30"/>
  <c r="AF133" i="30"/>
  <c r="AQ138" i="30"/>
  <c r="AV137" i="30"/>
  <c r="AR138" i="30"/>
  <c r="BQ148" i="30"/>
  <c r="BV147" i="30"/>
  <c r="BR148" i="30"/>
  <c r="W61" i="30"/>
  <c r="P60" i="30"/>
  <c r="T60" i="30"/>
  <c r="BK145" i="30" l="1"/>
  <c r="BN145" i="30" s="1"/>
  <c r="BF146" i="30"/>
  <c r="BH146" i="30"/>
  <c r="BM146" i="30" s="1"/>
  <c r="CE150" i="30"/>
  <c r="CH149" i="30"/>
  <c r="CD150" i="30"/>
  <c r="CI149" i="30"/>
  <c r="AJ134" i="30"/>
  <c r="AL133" i="30"/>
  <c r="AG133" i="30"/>
  <c r="AC133" i="30"/>
  <c r="AM133" i="30"/>
  <c r="AS138" i="30"/>
  <c r="AU138" i="30"/>
  <c r="AX137" i="30"/>
  <c r="BA137" i="30" s="1"/>
  <c r="Q61" i="30"/>
  <c r="R61" i="30"/>
  <c r="U60" i="30"/>
  <c r="BU148" i="30"/>
  <c r="BS148" i="30"/>
  <c r="BX147" i="30"/>
  <c r="CA147" i="30" s="1"/>
  <c r="BJ147" i="30" l="1"/>
  <c r="BL146" i="30"/>
  <c r="BG146" i="30"/>
  <c r="BC146" i="30"/>
  <c r="CM149" i="30"/>
  <c r="CF150" i="30" s="1"/>
  <c r="CL149" i="30"/>
  <c r="CK149" i="30"/>
  <c r="CN149" i="30" s="1"/>
  <c r="AD134" i="30"/>
  <c r="AI133" i="30"/>
  <c r="AE134" i="30"/>
  <c r="AZ138" i="30"/>
  <c r="AY138" i="30"/>
  <c r="AW139" i="30"/>
  <c r="AT138" i="30"/>
  <c r="AP138" i="30"/>
  <c r="V60" i="30"/>
  <c r="Z60" i="30"/>
  <c r="Y60" i="30"/>
  <c r="BY148" i="30"/>
  <c r="BW149" i="30"/>
  <c r="BT148" i="30"/>
  <c r="BP148" i="30"/>
  <c r="BZ148" i="30"/>
  <c r="BD147" i="30" l="1"/>
  <c r="BI146" i="30"/>
  <c r="BE147" i="30"/>
  <c r="CJ151" i="30"/>
  <c r="CC150" i="30"/>
  <c r="CG150" i="30"/>
  <c r="AH134" i="30"/>
  <c r="AF134" i="30"/>
  <c r="AK133" i="30"/>
  <c r="AN133" i="30" s="1"/>
  <c r="AR139" i="30"/>
  <c r="S61" i="30"/>
  <c r="P61" i="30" s="1"/>
  <c r="AQ139" i="30"/>
  <c r="AV138" i="30"/>
  <c r="BQ149" i="30"/>
  <c r="BV148" i="30"/>
  <c r="BR149" i="30"/>
  <c r="X60" i="30"/>
  <c r="AA60" i="30" s="1"/>
  <c r="BK146" i="30" l="1"/>
  <c r="BN146" i="30" s="1"/>
  <c r="BH147" i="30"/>
  <c r="BM147" i="30" s="1"/>
  <c r="BF147" i="30"/>
  <c r="W62" i="30"/>
  <c r="CD151" i="30"/>
  <c r="CI150" i="30"/>
  <c r="CE151" i="30"/>
  <c r="CH150" i="30"/>
  <c r="AJ135" i="30"/>
  <c r="AL134" i="30"/>
  <c r="AG134" i="30"/>
  <c r="AC134" i="30"/>
  <c r="AM134" i="30"/>
  <c r="T61" i="30"/>
  <c r="U61" i="30" s="1"/>
  <c r="Y61" i="30" s="1"/>
  <c r="AS139" i="30"/>
  <c r="AX138" i="30"/>
  <c r="BA138" i="30" s="1"/>
  <c r="AU139" i="30"/>
  <c r="BU149" i="30"/>
  <c r="BS149" i="30"/>
  <c r="BX148" i="30"/>
  <c r="CA148" i="30" s="1"/>
  <c r="Q62" i="30"/>
  <c r="BL147" i="30" l="1"/>
  <c r="BJ148" i="30"/>
  <c r="BG147" i="30"/>
  <c r="BC147" i="30"/>
  <c r="Z61" i="30"/>
  <c r="CK150" i="30"/>
  <c r="CN150" i="30" s="1"/>
  <c r="R62" i="30"/>
  <c r="V61" i="30"/>
  <c r="S62" i="30" s="1"/>
  <c r="CM150" i="30"/>
  <c r="CF151" i="30" s="1"/>
  <c r="CL150" i="30"/>
  <c r="AD135" i="30"/>
  <c r="AI134" i="30"/>
  <c r="AE135" i="30"/>
  <c r="AZ139" i="30"/>
  <c r="AW140" i="30"/>
  <c r="AY139" i="30"/>
  <c r="AP139" i="30"/>
  <c r="AT139" i="30"/>
  <c r="BY149" i="30"/>
  <c r="BW150" i="30"/>
  <c r="BT149" i="30"/>
  <c r="BP149" i="30"/>
  <c r="BZ149" i="30"/>
  <c r="BD148" i="30" l="1"/>
  <c r="BI147" i="30"/>
  <c r="BE148" i="30"/>
  <c r="X61" i="30"/>
  <c r="AA61" i="30" s="1"/>
  <c r="CJ152" i="30"/>
  <c r="CG151" i="30"/>
  <c r="CC151" i="30"/>
  <c r="AK134" i="30"/>
  <c r="AN134" i="30" s="1"/>
  <c r="AH135" i="30"/>
  <c r="AF135" i="30"/>
  <c r="AQ140" i="30"/>
  <c r="AV139" i="30"/>
  <c r="AR140" i="30"/>
  <c r="BQ150" i="30"/>
  <c r="BV149" i="30"/>
  <c r="W63" i="30"/>
  <c r="T62" i="30"/>
  <c r="P62" i="30"/>
  <c r="BR150" i="30"/>
  <c r="BK147" i="30" l="1"/>
  <c r="BN147" i="30" s="1"/>
  <c r="BF148" i="30"/>
  <c r="BH148" i="30"/>
  <c r="BM148" i="30" s="1"/>
  <c r="CE152" i="30"/>
  <c r="CH151" i="30"/>
  <c r="CD152" i="30"/>
  <c r="CI151" i="30"/>
  <c r="AJ136" i="30"/>
  <c r="AL135" i="30"/>
  <c r="AC135" i="30"/>
  <c r="AG135" i="30"/>
  <c r="AM135" i="30"/>
  <c r="AX139" i="30"/>
  <c r="BA139" i="30" s="1"/>
  <c r="AS140" i="30"/>
  <c r="AU140" i="30"/>
  <c r="R63" i="30"/>
  <c r="U62" i="30"/>
  <c r="Q63" i="30"/>
  <c r="BU150" i="30"/>
  <c r="BS150" i="30"/>
  <c r="BX149" i="30"/>
  <c r="CA149" i="30" s="1"/>
  <c r="BL148" i="30" l="1"/>
  <c r="BJ149" i="30"/>
  <c r="BG148" i="30"/>
  <c r="BC148" i="30"/>
  <c r="CM151" i="30"/>
  <c r="CL151" i="30"/>
  <c r="CF152" i="30"/>
  <c r="CK151" i="30"/>
  <c r="CN151" i="30" s="1"/>
  <c r="AE136" i="30"/>
  <c r="AD136" i="30"/>
  <c r="AI135" i="30"/>
  <c r="AZ140" i="30"/>
  <c r="AY140" i="30"/>
  <c r="AW141" i="30"/>
  <c r="AT140" i="30"/>
  <c r="AP140" i="30"/>
  <c r="V62" i="30"/>
  <c r="Z62" i="30"/>
  <c r="Y62" i="30"/>
  <c r="BZ150" i="30"/>
  <c r="BY150" i="30"/>
  <c r="BW151" i="30"/>
  <c r="BT150" i="30"/>
  <c r="BP150" i="30"/>
  <c r="BD149" i="30" l="1"/>
  <c r="BI148" i="30"/>
  <c r="BE149" i="30"/>
  <c r="CJ153" i="30"/>
  <c r="CC152" i="30"/>
  <c r="CG152" i="30"/>
  <c r="AK135" i="30"/>
  <c r="AN135" i="30" s="1"/>
  <c r="AH136" i="30"/>
  <c r="AF136" i="30"/>
  <c r="AQ141" i="30"/>
  <c r="AV140" i="30"/>
  <c r="AR141" i="30"/>
  <c r="X62" i="30"/>
  <c r="AA62" i="30" s="1"/>
  <c r="BR151" i="30"/>
  <c r="BQ151" i="30"/>
  <c r="BV150" i="30"/>
  <c r="S63" i="30"/>
  <c r="BH149" i="30" l="1"/>
  <c r="BF149" i="30"/>
  <c r="BK148" i="30"/>
  <c r="BN148" i="30" s="1"/>
  <c r="CE153" i="30"/>
  <c r="CH152" i="30"/>
  <c r="CD153" i="30"/>
  <c r="CI152" i="30"/>
  <c r="AJ137" i="30"/>
  <c r="AL136" i="30"/>
  <c r="AG136" i="30"/>
  <c r="AC136" i="30"/>
  <c r="AM136" i="30"/>
  <c r="AX140" i="30"/>
  <c r="BA140" i="30" s="1"/>
  <c r="AS141" i="30"/>
  <c r="AU141" i="30"/>
  <c r="BS151" i="30"/>
  <c r="BX150" i="30"/>
  <c r="CA150" i="30" s="1"/>
  <c r="BU151" i="30"/>
  <c r="W64" i="30"/>
  <c r="P63" i="30"/>
  <c r="T63" i="30"/>
  <c r="BL149" i="30" l="1"/>
  <c r="BJ150" i="30"/>
  <c r="BG149" i="30"/>
  <c r="BC149" i="30"/>
  <c r="BM149" i="30"/>
  <c r="CM152" i="30"/>
  <c r="CL152" i="30"/>
  <c r="CF153" i="30"/>
  <c r="CK152" i="30"/>
  <c r="CN152" i="30" s="1"/>
  <c r="AD137" i="30"/>
  <c r="AI136" i="30"/>
  <c r="AE137" i="30"/>
  <c r="AZ141" i="30"/>
  <c r="AW142" i="30"/>
  <c r="AY141" i="30"/>
  <c r="AT141" i="30"/>
  <c r="AP141" i="30"/>
  <c r="BZ151" i="30"/>
  <c r="R64" i="30"/>
  <c r="U63" i="30"/>
  <c r="BY151" i="30"/>
  <c r="BW152" i="30"/>
  <c r="BP151" i="30"/>
  <c r="BT151" i="30"/>
  <c r="Q64" i="30"/>
  <c r="BD150" i="30" l="1"/>
  <c r="BI149" i="30"/>
  <c r="BE150" i="30"/>
  <c r="CJ154" i="30"/>
  <c r="CC153" i="30"/>
  <c r="CG153" i="30"/>
  <c r="AK136" i="30"/>
  <c r="AN136" i="30" s="1"/>
  <c r="AH137" i="30"/>
  <c r="AF137" i="30"/>
  <c r="AR142" i="30"/>
  <c r="AQ142" i="30"/>
  <c r="AV141" i="30"/>
  <c r="BR152" i="30"/>
  <c r="V63" i="30"/>
  <c r="Z63" i="30"/>
  <c r="Y63" i="30"/>
  <c r="BQ152" i="30"/>
  <c r="BV151" i="30"/>
  <c r="BF150" i="30" l="1"/>
  <c r="BK149" i="30"/>
  <c r="BN149" i="30" s="1"/>
  <c r="BH150" i="30"/>
  <c r="BM150" i="30" s="1"/>
  <c r="CE154" i="30"/>
  <c r="CH153" i="30"/>
  <c r="CD154" i="30"/>
  <c r="CI153" i="30"/>
  <c r="AJ138" i="30"/>
  <c r="AL137" i="30"/>
  <c r="AG137" i="30"/>
  <c r="AC137" i="30"/>
  <c r="AM137" i="30"/>
  <c r="AS142" i="30"/>
  <c r="AX141" i="30"/>
  <c r="BA141" i="30" s="1"/>
  <c r="AU142" i="30"/>
  <c r="BU152" i="30"/>
  <c r="BS152" i="30"/>
  <c r="BX151" i="30"/>
  <c r="CA151" i="30" s="1"/>
  <c r="S64" i="30"/>
  <c r="X63" i="30"/>
  <c r="AA63" i="30" s="1"/>
  <c r="BJ151" i="30" l="1"/>
  <c r="BL150" i="30"/>
  <c r="BG150" i="30"/>
  <c r="BC150" i="30"/>
  <c r="CM153" i="30"/>
  <c r="CL153" i="30"/>
  <c r="CF154" i="30"/>
  <c r="CK153" i="30"/>
  <c r="CN153" i="30" s="1"/>
  <c r="BZ152" i="30"/>
  <c r="AD138" i="30"/>
  <c r="AI137" i="30"/>
  <c r="AE138" i="30"/>
  <c r="AZ142" i="30"/>
  <c r="AY142" i="30"/>
  <c r="AW143" i="30"/>
  <c r="AP142" i="30"/>
  <c r="AT142" i="30"/>
  <c r="BY152" i="30"/>
  <c r="BW153" i="30"/>
  <c r="BP152" i="30"/>
  <c r="BT152" i="30"/>
  <c r="W65" i="30"/>
  <c r="T64" i="30"/>
  <c r="P64" i="30"/>
  <c r="BD151" i="30" l="1"/>
  <c r="BI150" i="30"/>
  <c r="BE151" i="30"/>
  <c r="CJ155" i="30"/>
  <c r="CC154" i="30"/>
  <c r="CG154" i="30"/>
  <c r="AF138" i="30"/>
  <c r="AH138" i="30"/>
  <c r="AK137" i="30"/>
  <c r="AN137" i="30" s="1"/>
  <c r="AQ143" i="30"/>
  <c r="AV142" i="30"/>
  <c r="AR143" i="30"/>
  <c r="Q65" i="30"/>
  <c r="R65" i="30"/>
  <c r="U64" i="30"/>
  <c r="V64" i="30" s="1"/>
  <c r="BR153" i="30"/>
  <c r="BQ153" i="30"/>
  <c r="BV152" i="30"/>
  <c r="BH151" i="30" l="1"/>
  <c r="BK150" i="30"/>
  <c r="BN150" i="30" s="1"/>
  <c r="BF151" i="30"/>
  <c r="CH154" i="30"/>
  <c r="CI154" i="30" s="1"/>
  <c r="CE155" i="30"/>
  <c r="CD155" i="30"/>
  <c r="AM138" i="30"/>
  <c r="AL138" i="30"/>
  <c r="AJ139" i="30"/>
  <c r="AG138" i="30"/>
  <c r="AC138" i="30"/>
  <c r="AU143" i="30"/>
  <c r="AS143" i="30"/>
  <c r="AX142" i="30"/>
  <c r="BA142" i="30" s="1"/>
  <c r="BS153" i="30"/>
  <c r="BX152" i="30"/>
  <c r="CA152" i="30" s="1"/>
  <c r="BU153" i="30"/>
  <c r="X64" i="30"/>
  <c r="AA64" i="30" s="1"/>
  <c r="Z64" i="30"/>
  <c r="S65" i="30" s="1"/>
  <c r="Y64" i="30"/>
  <c r="BL151" i="30" l="1"/>
  <c r="BJ152" i="30"/>
  <c r="BG151" i="30"/>
  <c r="BC151" i="30"/>
  <c r="BM151" i="30"/>
  <c r="CK154" i="30"/>
  <c r="CN154" i="30" s="1"/>
  <c r="CM154" i="30"/>
  <c r="CF155" i="30" s="1"/>
  <c r="CL154" i="30"/>
  <c r="AD139" i="30"/>
  <c r="AI138" i="30"/>
  <c r="AE139" i="30"/>
  <c r="BZ153" i="30"/>
  <c r="AW144" i="30"/>
  <c r="AY143" i="30"/>
  <c r="AP143" i="30"/>
  <c r="AT143" i="30"/>
  <c r="AZ143" i="30"/>
  <c r="W66" i="30"/>
  <c r="T65" i="30"/>
  <c r="P65" i="30"/>
  <c r="BW154" i="30"/>
  <c r="BY153" i="30"/>
  <c r="BT153" i="30"/>
  <c r="BP153" i="30"/>
  <c r="BD152" i="30" l="1"/>
  <c r="BI151" i="30"/>
  <c r="BE152" i="30"/>
  <c r="CJ156" i="30"/>
  <c r="CL155" i="30"/>
  <c r="CC155" i="30"/>
  <c r="CG155" i="30"/>
  <c r="CH155" i="30" s="1"/>
  <c r="CM155" i="30" s="1"/>
  <c r="AH139" i="30"/>
  <c r="AF139" i="30"/>
  <c r="AK138" i="30"/>
  <c r="AN138" i="30" s="1"/>
  <c r="AQ144" i="30"/>
  <c r="AV143" i="30"/>
  <c r="AR144" i="30"/>
  <c r="R66" i="30"/>
  <c r="U65" i="30"/>
  <c r="V65" i="30" s="1"/>
  <c r="BR154" i="30"/>
  <c r="BQ154" i="30"/>
  <c r="BV153" i="30"/>
  <c r="Q66" i="30"/>
  <c r="BF152" i="30" l="1"/>
  <c r="BK151" i="30"/>
  <c r="BN151" i="30" s="1"/>
  <c r="BH152" i="30"/>
  <c r="BM152" i="30" s="1"/>
  <c r="CD156" i="30"/>
  <c r="CI155" i="30"/>
  <c r="CE156" i="30"/>
  <c r="AJ140" i="30"/>
  <c r="AL139" i="30"/>
  <c r="AG139" i="30"/>
  <c r="AC139" i="30"/>
  <c r="AM139" i="30"/>
  <c r="AS144" i="30"/>
  <c r="AX143" i="30"/>
  <c r="BA143" i="30" s="1"/>
  <c r="AU144" i="30"/>
  <c r="BU154" i="30"/>
  <c r="BS154" i="30"/>
  <c r="BX153" i="30"/>
  <c r="CA153" i="30" s="1"/>
  <c r="Z65" i="30"/>
  <c r="S66" i="30" s="1"/>
  <c r="Y65" i="30"/>
  <c r="X65" i="30"/>
  <c r="AA65" i="30" s="1"/>
  <c r="BL152" i="30" l="1"/>
  <c r="BJ153" i="30"/>
  <c r="BG152" i="30"/>
  <c r="BC152" i="30"/>
  <c r="CK155" i="30"/>
  <c r="CN155" i="30" s="1"/>
  <c r="CF156" i="30"/>
  <c r="AD140" i="30"/>
  <c r="AI139" i="30"/>
  <c r="AE140" i="30"/>
  <c r="AZ144" i="30"/>
  <c r="AY144" i="30"/>
  <c r="AW145" i="30"/>
  <c r="AT144" i="30"/>
  <c r="AP144" i="30"/>
  <c r="BY154" i="30"/>
  <c r="BW155" i="30"/>
  <c r="BT154" i="30"/>
  <c r="BP154" i="30"/>
  <c r="W67" i="30"/>
  <c r="T66" i="30"/>
  <c r="P66" i="30"/>
  <c r="BZ154" i="30"/>
  <c r="BD153" i="30" l="1"/>
  <c r="BI152" i="30"/>
  <c r="BE153" i="30"/>
  <c r="CJ157" i="30"/>
  <c r="CL156" i="30"/>
  <c r="CG156" i="30"/>
  <c r="CH156" i="30" s="1"/>
  <c r="CM156" i="30" s="1"/>
  <c r="CC156" i="30"/>
  <c r="AK139" i="30"/>
  <c r="AN139" i="30" s="1"/>
  <c r="AH140" i="30"/>
  <c r="AF140" i="30"/>
  <c r="AR145" i="30"/>
  <c r="AQ145" i="30"/>
  <c r="AV144" i="30"/>
  <c r="Q67" i="30"/>
  <c r="BQ155" i="30"/>
  <c r="BV154" i="30"/>
  <c r="BR155" i="30"/>
  <c r="R67" i="30"/>
  <c r="U66" i="30"/>
  <c r="BH153" i="30" l="1"/>
  <c r="BK152" i="30"/>
  <c r="BN152" i="30" s="1"/>
  <c r="BF153" i="30"/>
  <c r="CD157" i="30"/>
  <c r="CI156" i="30"/>
  <c r="CE157" i="30"/>
  <c r="AL140" i="30"/>
  <c r="AJ141" i="30"/>
  <c r="AG140" i="30"/>
  <c r="AC140" i="30"/>
  <c r="AM140" i="30"/>
  <c r="AU145" i="30"/>
  <c r="AS145" i="30"/>
  <c r="AX144" i="30"/>
  <c r="BA144" i="30" s="1"/>
  <c r="V66" i="30"/>
  <c r="Z66" i="30"/>
  <c r="Y66" i="30"/>
  <c r="BX154" i="30"/>
  <c r="CA154" i="30" s="1"/>
  <c r="BU155" i="30"/>
  <c r="BS155" i="30"/>
  <c r="BJ154" i="30" l="1"/>
  <c r="BL153" i="30"/>
  <c r="BG153" i="30"/>
  <c r="BC153" i="30"/>
  <c r="BM153" i="30"/>
  <c r="CK156" i="30"/>
  <c r="CN156" i="30" s="1"/>
  <c r="CF157" i="30"/>
  <c r="AD141" i="30"/>
  <c r="AI140" i="30"/>
  <c r="AE141" i="30"/>
  <c r="AY145" i="30"/>
  <c r="AW146" i="30"/>
  <c r="AT145" i="30"/>
  <c r="AP145" i="30"/>
  <c r="AZ145" i="30"/>
  <c r="X66" i="30"/>
  <c r="AA66" i="30" s="1"/>
  <c r="BY155" i="30"/>
  <c r="BW156" i="30"/>
  <c r="BT155" i="30"/>
  <c r="BP155" i="30"/>
  <c r="BZ155" i="30"/>
  <c r="S67" i="30"/>
  <c r="BD154" i="30" l="1"/>
  <c r="BI153" i="30"/>
  <c r="BE154" i="30"/>
  <c r="CJ158" i="30"/>
  <c r="CL157" i="30"/>
  <c r="CG157" i="30"/>
  <c r="CH157" i="30" s="1"/>
  <c r="CM157" i="30" s="1"/>
  <c r="CC157" i="30"/>
  <c r="AH141" i="30"/>
  <c r="AF141" i="30"/>
  <c r="AK140" i="30"/>
  <c r="AN140" i="30" s="1"/>
  <c r="AQ146" i="30"/>
  <c r="AV145" i="30"/>
  <c r="AR146" i="30"/>
  <c r="BQ156" i="30"/>
  <c r="BV155" i="30"/>
  <c r="W68" i="30"/>
  <c r="P67" i="30"/>
  <c r="T67" i="30"/>
  <c r="BR156" i="30"/>
  <c r="BK153" i="30" l="1"/>
  <c r="BN153" i="30" s="1"/>
  <c r="BF154" i="30"/>
  <c r="BH154" i="30"/>
  <c r="CE158" i="30"/>
  <c r="CD158" i="30"/>
  <c r="CI157" i="30"/>
  <c r="AJ142" i="30"/>
  <c r="AL141" i="30"/>
  <c r="AG141" i="30"/>
  <c r="AC141" i="30"/>
  <c r="AM141" i="30"/>
  <c r="AS146" i="30"/>
  <c r="AU146" i="30"/>
  <c r="AX145" i="30"/>
  <c r="BA145" i="30" s="1"/>
  <c r="Q68" i="30"/>
  <c r="BX155" i="30"/>
  <c r="CA155" i="30" s="1"/>
  <c r="BU156" i="30"/>
  <c r="BS156" i="30"/>
  <c r="R68" i="30"/>
  <c r="U67" i="30"/>
  <c r="BM154" i="30" l="1"/>
  <c r="BL154" i="30"/>
  <c r="BJ155" i="30"/>
  <c r="BG154" i="30"/>
  <c r="BC154" i="30"/>
  <c r="CF158" i="30"/>
  <c r="CK157" i="30"/>
  <c r="CN157" i="30" s="1"/>
  <c r="AE142" i="30"/>
  <c r="AD142" i="30"/>
  <c r="AI141" i="30"/>
  <c r="AZ146" i="30"/>
  <c r="AY146" i="30"/>
  <c r="AW147" i="30"/>
  <c r="AT146" i="30"/>
  <c r="AP146" i="30"/>
  <c r="V67" i="30"/>
  <c r="Z67" i="30"/>
  <c r="Y67" i="30"/>
  <c r="BY156" i="30"/>
  <c r="BW157" i="30"/>
  <c r="BT156" i="30"/>
  <c r="BP156" i="30"/>
  <c r="BZ156" i="30"/>
  <c r="BE155" i="30" l="1"/>
  <c r="BD155" i="30"/>
  <c r="BI154" i="30"/>
  <c r="CJ159" i="30"/>
  <c r="CC158" i="30"/>
  <c r="CG158" i="30"/>
  <c r="CH158" i="30" s="1"/>
  <c r="CM158" i="30" s="1"/>
  <c r="AH142" i="30"/>
  <c r="AF142" i="30"/>
  <c r="AK141" i="30"/>
  <c r="AN141" i="30" s="1"/>
  <c r="AR147" i="30"/>
  <c r="AQ147" i="30"/>
  <c r="AV146" i="30"/>
  <c r="BQ157" i="30"/>
  <c r="BV156" i="30"/>
  <c r="BR157" i="30"/>
  <c r="S68" i="30"/>
  <c r="X67" i="30"/>
  <c r="AA67" i="30" s="1"/>
  <c r="CL158" i="30" l="1"/>
  <c r="BK154" i="30"/>
  <c r="BN154" i="30" s="1"/>
  <c r="BF155" i="30"/>
  <c r="BH155" i="30"/>
  <c r="BM155" i="30" s="1"/>
  <c r="CE159" i="30"/>
  <c r="CD159" i="30"/>
  <c r="CI158" i="30"/>
  <c r="AJ143" i="30"/>
  <c r="AL142" i="30"/>
  <c r="AG142" i="30"/>
  <c r="AC142" i="30"/>
  <c r="AM142" i="30"/>
  <c r="AS147" i="30"/>
  <c r="AU147" i="30"/>
  <c r="AX146" i="30"/>
  <c r="BA146" i="30" s="1"/>
  <c r="W69" i="30"/>
  <c r="P68" i="30"/>
  <c r="T68" i="30"/>
  <c r="BU157" i="30"/>
  <c r="BX156" i="30"/>
  <c r="CA156" i="30" s="1"/>
  <c r="BS157" i="30"/>
  <c r="BJ156" i="30" l="1"/>
  <c r="BL155" i="30"/>
  <c r="BG155" i="30"/>
  <c r="BC155" i="30"/>
  <c r="CF159" i="30"/>
  <c r="CK158" i="30"/>
  <c r="CN158" i="30" s="1"/>
  <c r="AD143" i="30"/>
  <c r="AI142" i="30"/>
  <c r="AE143" i="30"/>
  <c r="AZ147" i="30"/>
  <c r="AW148" i="30"/>
  <c r="AY147" i="30"/>
  <c r="AP147" i="30"/>
  <c r="AT147" i="30"/>
  <c r="Q69" i="30"/>
  <c r="BZ157" i="30"/>
  <c r="BY157" i="30"/>
  <c r="BW158" i="30"/>
  <c r="BP157" i="30"/>
  <c r="BT157" i="30"/>
  <c r="R69" i="30"/>
  <c r="U68" i="30"/>
  <c r="BD156" i="30" l="1"/>
  <c r="BI155" i="30"/>
  <c r="BE156" i="30"/>
  <c r="CJ160" i="30"/>
  <c r="CL159" i="30"/>
  <c r="CG159" i="30"/>
  <c r="CH159" i="30" s="1"/>
  <c r="CM159" i="30" s="1"/>
  <c r="CC159" i="30"/>
  <c r="AH143" i="30"/>
  <c r="AF143" i="30"/>
  <c r="AK142" i="30"/>
  <c r="AN142" i="30" s="1"/>
  <c r="AR148" i="30"/>
  <c r="AQ148" i="30"/>
  <c r="AV147" i="30"/>
  <c r="BQ158" i="30"/>
  <c r="BV157" i="30"/>
  <c r="Z68" i="30"/>
  <c r="Y68" i="30"/>
  <c r="V68" i="30"/>
  <c r="BR158" i="30"/>
  <c r="BF156" i="30" l="1"/>
  <c r="BK155" i="30"/>
  <c r="BN155" i="30" s="1"/>
  <c r="BH156" i="30"/>
  <c r="CE160" i="30"/>
  <c r="CD160" i="30"/>
  <c r="CI159" i="30"/>
  <c r="AL143" i="30"/>
  <c r="AJ144" i="30"/>
  <c r="AG143" i="30"/>
  <c r="AC143" i="30"/>
  <c r="AM143" i="30"/>
  <c r="AX147" i="30"/>
  <c r="BA147" i="30" s="1"/>
  <c r="AS148" i="30"/>
  <c r="AU148" i="30"/>
  <c r="BS158" i="30"/>
  <c r="BX157" i="30"/>
  <c r="CA157" i="30" s="1"/>
  <c r="BU158" i="30"/>
  <c r="X68" i="30"/>
  <c r="AA68" i="30" s="1"/>
  <c r="S69" i="30"/>
  <c r="BM156" i="30" l="1"/>
  <c r="BJ157" i="30"/>
  <c r="BL156" i="30"/>
  <c r="BG156" i="30"/>
  <c r="BC156" i="30"/>
  <c r="CF160" i="30"/>
  <c r="CH160" i="30"/>
  <c r="CK159" i="30"/>
  <c r="CN159" i="30" s="1"/>
  <c r="AE144" i="30"/>
  <c r="AD144" i="30"/>
  <c r="AI143" i="30"/>
  <c r="AZ148" i="30"/>
  <c r="AY148" i="30"/>
  <c r="AW149" i="30"/>
  <c r="AT148" i="30"/>
  <c r="AP148" i="30"/>
  <c r="BW159" i="30"/>
  <c r="BY158" i="30"/>
  <c r="BP158" i="30"/>
  <c r="BT158" i="30"/>
  <c r="W70" i="30"/>
  <c r="T69" i="30"/>
  <c r="P69" i="30"/>
  <c r="BZ158" i="30"/>
  <c r="BE157" i="30" l="1"/>
  <c r="CM160" i="30"/>
  <c r="BD157" i="30"/>
  <c r="BI156" i="30"/>
  <c r="CJ161" i="30"/>
  <c r="CL160" i="30"/>
  <c r="CC160" i="30"/>
  <c r="CG160" i="30"/>
  <c r="AF144" i="30"/>
  <c r="AK143" i="30"/>
  <c r="AN143" i="30" s="1"/>
  <c r="AH144" i="30"/>
  <c r="AR149" i="30"/>
  <c r="AQ149" i="30"/>
  <c r="AV148" i="30"/>
  <c r="R70" i="30"/>
  <c r="U69" i="30"/>
  <c r="BR159" i="30"/>
  <c r="BQ159" i="30"/>
  <c r="BV158" i="30"/>
  <c r="Q70" i="30"/>
  <c r="V69" i="30"/>
  <c r="BF157" i="30" l="1"/>
  <c r="BH157" i="30"/>
  <c r="BK156" i="30"/>
  <c r="BN156" i="30" s="1"/>
  <c r="AM144" i="30"/>
  <c r="CE161" i="30"/>
  <c r="CD161" i="30"/>
  <c r="CI160" i="30"/>
  <c r="AL144" i="30"/>
  <c r="AJ145" i="30"/>
  <c r="AG144" i="30"/>
  <c r="AC144" i="30"/>
  <c r="AU149" i="30"/>
  <c r="AS149" i="30"/>
  <c r="AX148" i="30"/>
  <c r="BA148" i="30" s="1"/>
  <c r="X69" i="30"/>
  <c r="AA69" i="30" s="1"/>
  <c r="Z69" i="30"/>
  <c r="S70" i="30" s="1"/>
  <c r="Y69" i="30"/>
  <c r="BS159" i="30"/>
  <c r="BX158" i="30"/>
  <c r="CA158" i="30" s="1"/>
  <c r="BU159" i="30"/>
  <c r="BM157" i="30" l="1"/>
  <c r="BJ158" i="30"/>
  <c r="BL157" i="30"/>
  <c r="BC157" i="30"/>
  <c r="BG157" i="30"/>
  <c r="CF161" i="30"/>
  <c r="CH161" i="30"/>
  <c r="CK160" i="30"/>
  <c r="CN160" i="30" s="1"/>
  <c r="AE145" i="30"/>
  <c r="AD145" i="30"/>
  <c r="AI144" i="30"/>
  <c r="AY149" i="30"/>
  <c r="AW150" i="30"/>
  <c r="AT149" i="30"/>
  <c r="AP149" i="30"/>
  <c r="AZ149" i="30"/>
  <c r="BW160" i="30"/>
  <c r="BY159" i="30"/>
  <c r="BP159" i="30"/>
  <c r="BT159" i="30"/>
  <c r="BZ159" i="30"/>
  <c r="W71" i="30"/>
  <c r="T70" i="30"/>
  <c r="P70" i="30"/>
  <c r="BD158" i="30" l="1"/>
  <c r="BI157" i="30"/>
  <c r="BE158" i="30"/>
  <c r="CM161" i="30"/>
  <c r="CJ162" i="30"/>
  <c r="CL161" i="30"/>
  <c r="CG161" i="30"/>
  <c r="CC161" i="30"/>
  <c r="AH145" i="30"/>
  <c r="AF145" i="30"/>
  <c r="AK144" i="30"/>
  <c r="AN144" i="30" s="1"/>
  <c r="AQ150" i="30"/>
  <c r="AV149" i="30"/>
  <c r="AR150" i="30"/>
  <c r="R71" i="30"/>
  <c r="U70" i="30"/>
  <c r="BR160" i="30"/>
  <c r="BQ160" i="30"/>
  <c r="BV159" i="30"/>
  <c r="Q71" i="30"/>
  <c r="V70" i="30"/>
  <c r="BK157" i="30" l="1"/>
  <c r="BN157" i="30" s="1"/>
  <c r="BH158" i="30"/>
  <c r="BF158" i="30"/>
  <c r="CE162" i="30"/>
  <c r="CD162" i="30"/>
  <c r="CI161" i="30"/>
  <c r="AJ146" i="30"/>
  <c r="AL145" i="30"/>
  <c r="AG145" i="30"/>
  <c r="AC145" i="30"/>
  <c r="AM145" i="30"/>
  <c r="AU150" i="30"/>
  <c r="AS150" i="30"/>
  <c r="AX149" i="30"/>
  <c r="BA149" i="30" s="1"/>
  <c r="Z70" i="30"/>
  <c r="S71" i="30" s="1"/>
  <c r="Y70" i="30"/>
  <c r="X70" i="30"/>
  <c r="AA70" i="30" s="1"/>
  <c r="BS160" i="30"/>
  <c r="BX159" i="30"/>
  <c r="CA159" i="30" s="1"/>
  <c r="BU160" i="30"/>
  <c r="BJ159" i="30" l="1"/>
  <c r="BL158" i="30"/>
  <c r="BG158" i="30"/>
  <c r="BC158" i="30"/>
  <c r="BM158" i="30"/>
  <c r="CH162" i="30"/>
  <c r="CF162" i="30"/>
  <c r="CK161" i="30"/>
  <c r="CN161" i="30" s="1"/>
  <c r="AD146" i="30"/>
  <c r="AI145" i="30"/>
  <c r="AE146" i="30"/>
  <c r="AZ150" i="30"/>
  <c r="AW151" i="30"/>
  <c r="AY150" i="30"/>
  <c r="AT150" i="30"/>
  <c r="AP150" i="30"/>
  <c r="BW161" i="30"/>
  <c r="BY160" i="30"/>
  <c r="BT160" i="30"/>
  <c r="BP160" i="30"/>
  <c r="BZ160" i="30"/>
  <c r="W72" i="30"/>
  <c r="T71" i="30"/>
  <c r="P71" i="30"/>
  <c r="BD159" i="30" l="1"/>
  <c r="BI158" i="30"/>
  <c r="BE159" i="30"/>
  <c r="CJ163" i="30"/>
  <c r="CL162" i="30"/>
  <c r="CG162" i="30"/>
  <c r="CC162" i="30"/>
  <c r="CM162" i="30"/>
  <c r="AF146" i="30"/>
  <c r="AK145" i="30"/>
  <c r="AN145" i="30" s="1"/>
  <c r="AH146" i="30"/>
  <c r="AQ151" i="30"/>
  <c r="AV150" i="30"/>
  <c r="AR151" i="30"/>
  <c r="BR161" i="30"/>
  <c r="Q72" i="30"/>
  <c r="R72" i="30"/>
  <c r="U71" i="30"/>
  <c r="BQ161" i="30"/>
  <c r="BV160" i="30"/>
  <c r="BF159" i="30" l="1"/>
  <c r="BK158" i="30"/>
  <c r="BN158" i="30" s="1"/>
  <c r="BH159" i="30"/>
  <c r="AM146" i="30"/>
  <c r="CD163" i="30"/>
  <c r="CI162" i="30"/>
  <c r="CE163" i="30"/>
  <c r="AJ147" i="30"/>
  <c r="AL146" i="30"/>
  <c r="AG146" i="30"/>
  <c r="AC146" i="30"/>
  <c r="AS151" i="30"/>
  <c r="AX150" i="30"/>
  <c r="BA150" i="30" s="1"/>
  <c r="AU151" i="30"/>
  <c r="BX160" i="30"/>
  <c r="CA160" i="30" s="1"/>
  <c r="BU161" i="30"/>
  <c r="BS161" i="30"/>
  <c r="V71" i="30"/>
  <c r="Z71" i="30"/>
  <c r="Y71" i="30"/>
  <c r="BM159" i="30" l="1"/>
  <c r="BJ160" i="30"/>
  <c r="BL159" i="30"/>
  <c r="BG159" i="30"/>
  <c r="BC159" i="30"/>
  <c r="CF163" i="30"/>
  <c r="CH163" i="30"/>
  <c r="CK162" i="30"/>
  <c r="CN162" i="30" s="1"/>
  <c r="AE147" i="30"/>
  <c r="AD147" i="30"/>
  <c r="AI146" i="30"/>
  <c r="AZ151" i="30"/>
  <c r="AW152" i="30"/>
  <c r="AY151" i="30"/>
  <c r="AT151" i="30"/>
  <c r="AP151" i="30"/>
  <c r="BY161" i="30"/>
  <c r="BW162" i="30"/>
  <c r="BT161" i="30"/>
  <c r="BP161" i="30"/>
  <c r="S72" i="30"/>
  <c r="BZ161" i="30"/>
  <c r="X71" i="30"/>
  <c r="AA71" i="30" s="1"/>
  <c r="BE160" i="30" l="1"/>
  <c r="BD160" i="30"/>
  <c r="BI159" i="30"/>
  <c r="CM163" i="30"/>
  <c r="CL163" i="30"/>
  <c r="CJ164" i="30"/>
  <c r="CG163" i="30"/>
  <c r="CC163" i="30"/>
  <c r="AH147" i="30"/>
  <c r="AF147" i="30"/>
  <c r="AK146" i="30"/>
  <c r="AN146" i="30" s="1"/>
  <c r="AR152" i="30"/>
  <c r="AQ152" i="30"/>
  <c r="AV151" i="30"/>
  <c r="BR162" i="30"/>
  <c r="W73" i="30"/>
  <c r="T72" i="30"/>
  <c r="P72" i="30"/>
  <c r="BQ162" i="30"/>
  <c r="BV161" i="30"/>
  <c r="BK159" i="30" l="1"/>
  <c r="BN159" i="30" s="1"/>
  <c r="BF160" i="30"/>
  <c r="BH160" i="30"/>
  <c r="CE164" i="30"/>
  <c r="CD164" i="30"/>
  <c r="CI163" i="30"/>
  <c r="AL147" i="30"/>
  <c r="AJ148" i="30"/>
  <c r="AG147" i="30"/>
  <c r="AC147" i="30"/>
  <c r="AM147" i="30"/>
  <c r="AX151" i="30"/>
  <c r="BA151" i="30" s="1"/>
  <c r="AU152" i="30"/>
  <c r="AS152" i="30"/>
  <c r="BX161" i="30"/>
  <c r="CA161" i="30" s="1"/>
  <c r="BU162" i="30"/>
  <c r="BS162" i="30"/>
  <c r="Q73" i="30"/>
  <c r="R73" i="30"/>
  <c r="U72" i="30"/>
  <c r="BM160" i="30" l="1"/>
  <c r="BL160" i="30"/>
  <c r="BJ161" i="30"/>
  <c r="BG160" i="30"/>
  <c r="BC160" i="30"/>
  <c r="CF164" i="30"/>
  <c r="CH164" i="30"/>
  <c r="CK163" i="30"/>
  <c r="CN163" i="30" s="1"/>
  <c r="AD148" i="30"/>
  <c r="AI147" i="30"/>
  <c r="AE148" i="30"/>
  <c r="AW153" i="30"/>
  <c r="AY152" i="30"/>
  <c r="AT152" i="30"/>
  <c r="AP152" i="30"/>
  <c r="AZ152" i="30"/>
  <c r="BW163" i="30"/>
  <c r="BY162" i="30"/>
  <c r="BT162" i="30"/>
  <c r="BP162" i="30"/>
  <c r="V72" i="30"/>
  <c r="Z72" i="30"/>
  <c r="Y72" i="30"/>
  <c r="BZ162" i="30"/>
  <c r="BE161" i="30" l="1"/>
  <c r="BD161" i="30"/>
  <c r="BI160" i="30"/>
  <c r="CM164" i="30"/>
  <c r="CL164" i="30"/>
  <c r="CJ165" i="30"/>
  <c r="CG164" i="30"/>
  <c r="CC164" i="30"/>
  <c r="AF148" i="30"/>
  <c r="AH148" i="30"/>
  <c r="AK147" i="30"/>
  <c r="AN147" i="30" s="1"/>
  <c r="AQ153" i="30"/>
  <c r="AV152" i="30"/>
  <c r="AR153" i="30"/>
  <c r="BR163" i="30"/>
  <c r="S73" i="30"/>
  <c r="X72" i="30"/>
  <c r="AA72" i="30" s="1"/>
  <c r="BQ163" i="30"/>
  <c r="BV162" i="30"/>
  <c r="BH161" i="30" l="1"/>
  <c r="BF161" i="30"/>
  <c r="BK160" i="30"/>
  <c r="BN160" i="30" s="1"/>
  <c r="CE165" i="30"/>
  <c r="CD165" i="30"/>
  <c r="CI164" i="30"/>
  <c r="AM148" i="30"/>
  <c r="AL148" i="30"/>
  <c r="AJ149" i="30"/>
  <c r="AG148" i="30"/>
  <c r="AC148" i="30"/>
  <c r="AU153" i="30"/>
  <c r="AX152" i="30"/>
  <c r="BA152" i="30" s="1"/>
  <c r="AS153" i="30"/>
  <c r="BU163" i="30"/>
  <c r="BS163" i="30"/>
  <c r="BX162" i="30"/>
  <c r="CA162" i="30" s="1"/>
  <c r="W74" i="30"/>
  <c r="T73" i="30"/>
  <c r="P73" i="30"/>
  <c r="BJ162" i="30" l="1"/>
  <c r="BL161" i="30"/>
  <c r="BG161" i="30"/>
  <c r="BC161" i="30"/>
  <c r="BM161" i="30"/>
  <c r="CK164" i="30"/>
  <c r="CN164" i="30" s="1"/>
  <c r="CH165" i="30"/>
  <c r="CF165" i="30"/>
  <c r="AD149" i="30"/>
  <c r="AI148" i="30"/>
  <c r="AE149" i="30"/>
  <c r="AY153" i="30"/>
  <c r="AW154" i="30"/>
  <c r="AT153" i="30"/>
  <c r="AP153" i="30"/>
  <c r="AZ153" i="30"/>
  <c r="R74" i="30"/>
  <c r="U73" i="30"/>
  <c r="BW164" i="30"/>
  <c r="BY163" i="30"/>
  <c r="BT163" i="30"/>
  <c r="BP163" i="30"/>
  <c r="Q74" i="30"/>
  <c r="BZ163" i="30"/>
  <c r="BD162" i="30" l="1"/>
  <c r="BI161" i="30"/>
  <c r="BE162" i="30"/>
  <c r="CL165" i="30"/>
  <c r="CJ166" i="30"/>
  <c r="CC165" i="30"/>
  <c r="CG165" i="30"/>
  <c r="CM165" i="30"/>
  <c r="AH149" i="30"/>
  <c r="AF149" i="30"/>
  <c r="AK148" i="30"/>
  <c r="AN148" i="30" s="1"/>
  <c r="AR154" i="30"/>
  <c r="AQ154" i="30"/>
  <c r="AV153" i="30"/>
  <c r="BQ164" i="30"/>
  <c r="BV163" i="30"/>
  <c r="V73" i="30"/>
  <c r="Z73" i="30"/>
  <c r="Y73" i="30"/>
  <c r="BR164" i="30"/>
  <c r="BH162" i="30" l="1"/>
  <c r="BF162" i="30"/>
  <c r="BK161" i="30"/>
  <c r="BN161" i="30" s="1"/>
  <c r="CE166" i="30"/>
  <c r="CD166" i="30"/>
  <c r="CI165" i="30"/>
  <c r="AL149" i="30"/>
  <c r="AJ150" i="30"/>
  <c r="AG149" i="30"/>
  <c r="AC149" i="30"/>
  <c r="AM149" i="30"/>
  <c r="S74" i="30"/>
  <c r="T74" i="30" s="1"/>
  <c r="AS154" i="30"/>
  <c r="AX153" i="30"/>
  <c r="BA153" i="30" s="1"/>
  <c r="AU154" i="30"/>
  <c r="BU164" i="30"/>
  <c r="BS164" i="30"/>
  <c r="BX163" i="30"/>
  <c r="CA163" i="30" s="1"/>
  <c r="X73" i="30"/>
  <c r="AA73" i="30" s="1"/>
  <c r="BJ163" i="30" l="1"/>
  <c r="BL162" i="30"/>
  <c r="BG162" i="30"/>
  <c r="BC162" i="30"/>
  <c r="BM162" i="30"/>
  <c r="W75" i="30"/>
  <c r="P74" i="30"/>
  <c r="U74" i="30" s="1"/>
  <c r="CK165" i="30"/>
  <c r="CN165" i="30" s="1"/>
  <c r="CH166" i="30"/>
  <c r="CF166" i="30"/>
  <c r="AE150" i="30"/>
  <c r="AD150" i="30"/>
  <c r="AI149" i="30"/>
  <c r="AZ154" i="30"/>
  <c r="AY154" i="30"/>
  <c r="AW155" i="30"/>
  <c r="AT154" i="30"/>
  <c r="AP154" i="30"/>
  <c r="BY164" i="30"/>
  <c r="BW165" i="30"/>
  <c r="BP164" i="30"/>
  <c r="BT164" i="30"/>
  <c r="BZ164" i="30"/>
  <c r="Q75" i="30"/>
  <c r="R75" i="30"/>
  <c r="BE163" i="30" l="1"/>
  <c r="BD163" i="30"/>
  <c r="BI162" i="30"/>
  <c r="Y74" i="30"/>
  <c r="Z74" i="30"/>
  <c r="V74" i="30"/>
  <c r="X74" i="30" s="1"/>
  <c r="AA74" i="30" s="1"/>
  <c r="CL166" i="30"/>
  <c r="CJ167" i="30"/>
  <c r="CG166" i="30"/>
  <c r="CC166" i="30"/>
  <c r="CM166" i="30"/>
  <c r="AH150" i="30"/>
  <c r="AF150" i="30"/>
  <c r="AK149" i="30"/>
  <c r="AN149" i="30" s="1"/>
  <c r="AQ155" i="30"/>
  <c r="AV154" i="30"/>
  <c r="AR155" i="30"/>
  <c r="BR165" i="30"/>
  <c r="BQ165" i="30"/>
  <c r="BV164" i="30"/>
  <c r="BF163" i="30" l="1"/>
  <c r="BK162" i="30"/>
  <c r="BN162" i="30" s="1"/>
  <c r="BH163" i="30"/>
  <c r="BM163" i="30" s="1"/>
  <c r="S75" i="30"/>
  <c r="T75" i="30" s="1"/>
  <c r="CD167" i="30"/>
  <c r="CI166" i="30"/>
  <c r="CE167" i="30"/>
  <c r="AL150" i="30"/>
  <c r="AJ151" i="30"/>
  <c r="AG150" i="30"/>
  <c r="AC150" i="30"/>
  <c r="AM150" i="30"/>
  <c r="AS155" i="30"/>
  <c r="AX154" i="30"/>
  <c r="BA154" i="30" s="1"/>
  <c r="AU155" i="30"/>
  <c r="BU165" i="30"/>
  <c r="BS165" i="30"/>
  <c r="BX164" i="30"/>
  <c r="CA164" i="30" s="1"/>
  <c r="BL163" i="30" l="1"/>
  <c r="BJ164" i="30"/>
  <c r="BG163" i="30"/>
  <c r="BC163" i="30"/>
  <c r="W76" i="30"/>
  <c r="P75" i="30"/>
  <c r="Q76" i="30" s="1"/>
  <c r="CK166" i="30"/>
  <c r="CN166" i="30" s="1"/>
  <c r="CF167" i="30"/>
  <c r="CH167" i="30"/>
  <c r="AE151" i="30"/>
  <c r="AZ155" i="30"/>
  <c r="AD151" i="30"/>
  <c r="AI150" i="30"/>
  <c r="BZ165" i="30"/>
  <c r="AY155" i="30"/>
  <c r="AW156" i="30"/>
  <c r="AT155" i="30"/>
  <c r="AP155" i="30"/>
  <c r="R76" i="30"/>
  <c r="U75" i="30"/>
  <c r="BY165" i="30"/>
  <c r="BW166" i="30"/>
  <c r="BT165" i="30"/>
  <c r="BP165" i="30"/>
  <c r="BD164" i="30" l="1"/>
  <c r="BI163" i="30"/>
  <c r="BE164" i="30"/>
  <c r="CM167" i="30"/>
  <c r="CJ168" i="30"/>
  <c r="CL167" i="30"/>
  <c r="CG167" i="30"/>
  <c r="CC167" i="30"/>
  <c r="AH151" i="30"/>
  <c r="AF151" i="30"/>
  <c r="AK150" i="30"/>
  <c r="AN150" i="30" s="1"/>
  <c r="AR156" i="30"/>
  <c r="AQ156" i="30"/>
  <c r="AV155" i="30"/>
  <c r="BQ166" i="30"/>
  <c r="BV165" i="30"/>
  <c r="V75" i="30"/>
  <c r="Z75" i="30"/>
  <c r="Y75" i="30"/>
  <c r="BR166" i="30"/>
  <c r="BH164" i="30" l="1"/>
  <c r="BF164" i="30"/>
  <c r="BK163" i="30"/>
  <c r="BN163" i="30" s="1"/>
  <c r="CD168" i="30"/>
  <c r="CI167" i="30"/>
  <c r="CE168" i="30"/>
  <c r="AJ152" i="30"/>
  <c r="AL151" i="30"/>
  <c r="AG151" i="30"/>
  <c r="AC151" i="30"/>
  <c r="AM151" i="30"/>
  <c r="AX155" i="30"/>
  <c r="BA155" i="30" s="1"/>
  <c r="AS156" i="30"/>
  <c r="AU156" i="30"/>
  <c r="S76" i="30"/>
  <c r="X75" i="30"/>
  <c r="AA75" i="30" s="1"/>
  <c r="BX165" i="30"/>
  <c r="CA165" i="30" s="1"/>
  <c r="BU166" i="30"/>
  <c r="BS166" i="30"/>
  <c r="BJ165" i="30" l="1"/>
  <c r="BL164" i="30"/>
  <c r="BG164" i="30"/>
  <c r="BC164" i="30"/>
  <c r="BM164" i="30"/>
  <c r="CH168" i="30"/>
  <c r="CF168" i="30"/>
  <c r="CK167" i="30"/>
  <c r="CN167" i="30" s="1"/>
  <c r="AD152" i="30"/>
  <c r="AI151" i="30"/>
  <c r="AE152" i="30"/>
  <c r="AZ156" i="30"/>
  <c r="BZ166" i="30"/>
  <c r="AW157" i="30"/>
  <c r="AY156" i="30"/>
  <c r="AP156" i="30"/>
  <c r="AT156" i="30"/>
  <c r="W77" i="30"/>
  <c r="T76" i="30"/>
  <c r="P76" i="30"/>
  <c r="BW167" i="30"/>
  <c r="BY166" i="30"/>
  <c r="BP166" i="30"/>
  <c r="BT166" i="30"/>
  <c r="BD165" i="30" l="1"/>
  <c r="BI164" i="30"/>
  <c r="BE165" i="30"/>
  <c r="CJ169" i="30"/>
  <c r="CL168" i="30"/>
  <c r="CG168" i="30"/>
  <c r="CC168" i="30"/>
  <c r="CM168" i="30"/>
  <c r="AF152" i="30"/>
  <c r="AK151" i="30"/>
  <c r="AN151" i="30" s="1"/>
  <c r="AH152" i="30"/>
  <c r="AR157" i="30"/>
  <c r="AQ157" i="30"/>
  <c r="AV156" i="30"/>
  <c r="BR167" i="30"/>
  <c r="Q77" i="30"/>
  <c r="R77" i="30"/>
  <c r="U76" i="30"/>
  <c r="BQ167" i="30"/>
  <c r="BV166" i="30"/>
  <c r="BH165" i="30" l="1"/>
  <c r="BF165" i="30"/>
  <c r="BK164" i="30"/>
  <c r="BN164" i="30" s="1"/>
  <c r="AM152" i="30"/>
  <c r="CD169" i="30"/>
  <c r="CI168" i="30"/>
  <c r="CE169" i="30"/>
  <c r="AJ153" i="30"/>
  <c r="AL152" i="30"/>
  <c r="AG152" i="30"/>
  <c r="AC152" i="30"/>
  <c r="AX156" i="30"/>
  <c r="BA156" i="30" s="1"/>
  <c r="AU157" i="30"/>
  <c r="AS157" i="30"/>
  <c r="V76" i="30"/>
  <c r="Z76" i="30"/>
  <c r="Y76" i="30"/>
  <c r="BS167" i="30"/>
  <c r="BU167" i="30"/>
  <c r="BX166" i="30"/>
  <c r="CA166" i="30" s="1"/>
  <c r="BJ166" i="30" l="1"/>
  <c r="BL165" i="30"/>
  <c r="BG165" i="30"/>
  <c r="BC165" i="30"/>
  <c r="BM165" i="30"/>
  <c r="CF169" i="30"/>
  <c r="CK168" i="30"/>
  <c r="CN168" i="30" s="1"/>
  <c r="CH169" i="30"/>
  <c r="AE153" i="30"/>
  <c r="AD153" i="30"/>
  <c r="AI152" i="30"/>
  <c r="AZ157" i="30"/>
  <c r="AY157" i="30"/>
  <c r="AW158" i="30"/>
  <c r="AT157" i="30"/>
  <c r="AP157" i="30"/>
  <c r="BZ167" i="30"/>
  <c r="X76" i="30"/>
  <c r="AA76" i="30" s="1"/>
  <c r="BY167" i="30"/>
  <c r="BW168" i="30"/>
  <c r="BT167" i="30"/>
  <c r="BP167" i="30"/>
  <c r="S77" i="30"/>
  <c r="BD166" i="30" l="1"/>
  <c r="BI165" i="30"/>
  <c r="BE166" i="30"/>
  <c r="CM169" i="30"/>
  <c r="CJ170" i="30"/>
  <c r="CL169" i="30"/>
  <c r="CG169" i="30"/>
  <c r="CC169" i="30"/>
  <c r="AH153" i="30"/>
  <c r="AF153" i="30"/>
  <c r="AK152" i="30"/>
  <c r="AN152" i="30" s="1"/>
  <c r="AQ158" i="30"/>
  <c r="AV157" i="30"/>
  <c r="AR158" i="30"/>
  <c r="BR168" i="30"/>
  <c r="W78" i="30"/>
  <c r="T77" i="30"/>
  <c r="P77" i="30"/>
  <c r="BQ168" i="30"/>
  <c r="BV167" i="30"/>
  <c r="BF166" i="30" l="1"/>
  <c r="BK165" i="30"/>
  <c r="BN165" i="30" s="1"/>
  <c r="BH166" i="30"/>
  <c r="CE170" i="30"/>
  <c r="CD170" i="30"/>
  <c r="CI169" i="30"/>
  <c r="AJ154" i="30"/>
  <c r="AL153" i="30"/>
  <c r="AC153" i="30"/>
  <c r="AG153" i="30"/>
  <c r="AM153" i="30"/>
  <c r="AS158" i="30"/>
  <c r="AU158" i="30"/>
  <c r="AX157" i="30"/>
  <c r="BA157" i="30" s="1"/>
  <c r="BX167" i="30"/>
  <c r="CA167" i="30" s="1"/>
  <c r="BS168" i="30"/>
  <c r="BU168" i="30"/>
  <c r="Q78" i="30"/>
  <c r="R78" i="30"/>
  <c r="U77" i="30"/>
  <c r="BM166" i="30" l="1"/>
  <c r="BJ167" i="30"/>
  <c r="BL166" i="30"/>
  <c r="BG166" i="30"/>
  <c r="BC166" i="30"/>
  <c r="CH170" i="30"/>
  <c r="CF170" i="30"/>
  <c r="CK169" i="30"/>
  <c r="CN169" i="30" s="1"/>
  <c r="AE154" i="30"/>
  <c r="AD154" i="30"/>
  <c r="AI153" i="30"/>
  <c r="AZ158" i="30"/>
  <c r="AY158" i="30"/>
  <c r="AW159" i="30"/>
  <c r="AT158" i="30"/>
  <c r="AP158" i="30"/>
  <c r="Z77" i="30"/>
  <c r="Y77" i="30"/>
  <c r="BZ168" i="30"/>
  <c r="BW169" i="30"/>
  <c r="BY168" i="30"/>
  <c r="BT168" i="30"/>
  <c r="BP168" i="30"/>
  <c r="V77" i="30"/>
  <c r="BE167" i="30" l="1"/>
  <c r="BD167" i="30"/>
  <c r="BI166" i="30"/>
  <c r="CJ171" i="30"/>
  <c r="CL170" i="30"/>
  <c r="CG170" i="30"/>
  <c r="CC170" i="30"/>
  <c r="CM170" i="30"/>
  <c r="AF154" i="30"/>
  <c r="AK153" i="30"/>
  <c r="AN153" i="30" s="1"/>
  <c r="AH154" i="30"/>
  <c r="AQ159" i="30"/>
  <c r="AV158" i="30"/>
  <c r="AR159" i="30"/>
  <c r="X77" i="30"/>
  <c r="AA77" i="30" s="1"/>
  <c r="BQ169" i="30"/>
  <c r="BV168" i="30"/>
  <c r="BR169" i="30"/>
  <c r="S78" i="30"/>
  <c r="BK166" i="30" l="1"/>
  <c r="BN166" i="30" s="1"/>
  <c r="BF167" i="30"/>
  <c r="BH167" i="30"/>
  <c r="BM167" i="30" s="1"/>
  <c r="AM154" i="30"/>
  <c r="CD171" i="30"/>
  <c r="CI170" i="30"/>
  <c r="CE171" i="30"/>
  <c r="AL154" i="30"/>
  <c r="AJ155" i="30"/>
  <c r="AC154" i="30"/>
  <c r="AG154" i="30"/>
  <c r="AX158" i="30"/>
  <c r="BA158" i="30" s="1"/>
  <c r="AS159" i="30"/>
  <c r="AU159" i="30"/>
  <c r="BU169" i="30"/>
  <c r="BS169" i="30"/>
  <c r="BX168" i="30"/>
  <c r="CA168" i="30" s="1"/>
  <c r="W79" i="30"/>
  <c r="T78" i="30"/>
  <c r="P78" i="30"/>
  <c r="BJ168" i="30" l="1"/>
  <c r="BL167" i="30"/>
  <c r="BG167" i="30"/>
  <c r="BC167" i="30"/>
  <c r="CF171" i="30"/>
  <c r="CH171" i="30"/>
  <c r="CM171" i="30" s="1"/>
  <c r="CK170" i="30"/>
  <c r="CN170" i="30" s="1"/>
  <c r="AD155" i="30"/>
  <c r="AI154" i="30"/>
  <c r="AE155" i="30"/>
  <c r="AZ159" i="30"/>
  <c r="BZ169" i="30"/>
  <c r="AY159" i="30"/>
  <c r="AW160" i="30"/>
  <c r="AT159" i="30"/>
  <c r="AP159" i="30"/>
  <c r="BY169" i="30"/>
  <c r="BW170" i="30"/>
  <c r="BP169" i="30"/>
  <c r="BT169" i="30"/>
  <c r="Q79" i="30"/>
  <c r="R79" i="30"/>
  <c r="U78" i="30"/>
  <c r="BD168" i="30" l="1"/>
  <c r="BI167" i="30"/>
  <c r="BE168" i="30"/>
  <c r="CJ172" i="30"/>
  <c r="CL171" i="30"/>
  <c r="CG171" i="30"/>
  <c r="CC171" i="30"/>
  <c r="AH155" i="30"/>
  <c r="AF155" i="30"/>
  <c r="AK154" i="30"/>
  <c r="AN154" i="30" s="1"/>
  <c r="AR160" i="30"/>
  <c r="AQ160" i="30"/>
  <c r="AV159" i="30"/>
  <c r="BR170" i="30"/>
  <c r="BQ170" i="30"/>
  <c r="BV169" i="30"/>
  <c r="V78" i="30"/>
  <c r="Z78" i="30"/>
  <c r="Y78" i="30"/>
  <c r="BH168" i="30" l="1"/>
  <c r="BK167" i="30"/>
  <c r="BN167" i="30" s="1"/>
  <c r="BF168" i="30"/>
  <c r="CD172" i="30"/>
  <c r="CI171" i="30"/>
  <c r="CE172" i="30"/>
  <c r="AL155" i="30"/>
  <c r="AJ156" i="30"/>
  <c r="AG155" i="30"/>
  <c r="AC155" i="30"/>
  <c r="AM155" i="30"/>
  <c r="AU160" i="30"/>
  <c r="AS160" i="30"/>
  <c r="AX159" i="30"/>
  <c r="BA159" i="30" s="1"/>
  <c r="BS170" i="30"/>
  <c r="BX169" i="30"/>
  <c r="CA169" i="30" s="1"/>
  <c r="BU170" i="30"/>
  <c r="S79" i="30"/>
  <c r="X78" i="30"/>
  <c r="AA78" i="30" s="1"/>
  <c r="BJ169" i="30" l="1"/>
  <c r="BL168" i="30"/>
  <c r="BG168" i="30"/>
  <c r="BC168" i="30"/>
  <c r="BM168" i="30"/>
  <c r="CK171" i="30"/>
  <c r="CN171" i="30" s="1"/>
  <c r="CH172" i="30"/>
  <c r="CF172" i="30"/>
  <c r="AE156" i="30"/>
  <c r="AD156" i="30"/>
  <c r="AI155" i="30"/>
  <c r="BZ170" i="30"/>
  <c r="AY160" i="30"/>
  <c r="AW161" i="30"/>
  <c r="AT160" i="30"/>
  <c r="AP160" i="30"/>
  <c r="AZ160" i="30"/>
  <c r="W80" i="30"/>
  <c r="P79" i="30"/>
  <c r="T79" i="30"/>
  <c r="BY170" i="30"/>
  <c r="BW171" i="30"/>
  <c r="BT170" i="30"/>
  <c r="BP170" i="30"/>
  <c r="BD169" i="30" l="1"/>
  <c r="BI168" i="30"/>
  <c r="BE169" i="30"/>
  <c r="CL172" i="30"/>
  <c r="CJ173" i="30"/>
  <c r="CG172" i="30"/>
  <c r="CC172" i="30"/>
  <c r="CM172" i="30"/>
  <c r="AH156" i="30"/>
  <c r="AF156" i="30"/>
  <c r="AK155" i="30"/>
  <c r="AN155" i="30" s="1"/>
  <c r="AR161" i="30"/>
  <c r="AQ161" i="30"/>
  <c r="AV160" i="30"/>
  <c r="Q80" i="30"/>
  <c r="BQ171" i="30"/>
  <c r="BV170" i="30"/>
  <c r="BR171" i="30"/>
  <c r="R80" i="30"/>
  <c r="U79" i="30"/>
  <c r="BF169" i="30" l="1"/>
  <c r="BK168" i="30"/>
  <c r="BN168" i="30" s="1"/>
  <c r="BH169" i="30"/>
  <c r="CD173" i="30"/>
  <c r="CI172" i="30"/>
  <c r="CE173" i="30"/>
  <c r="AL156" i="30"/>
  <c r="AJ157" i="30"/>
  <c r="AG156" i="30"/>
  <c r="AC156" i="30"/>
  <c r="AM156" i="30"/>
  <c r="AX160" i="30"/>
  <c r="BA160" i="30" s="1"/>
  <c r="AU161" i="30"/>
  <c r="AS161" i="30"/>
  <c r="V79" i="30"/>
  <c r="Z79" i="30"/>
  <c r="Y79" i="30"/>
  <c r="BX170" i="30"/>
  <c r="CA170" i="30" s="1"/>
  <c r="BS171" i="30"/>
  <c r="BU171" i="30"/>
  <c r="BM169" i="30" l="1"/>
  <c r="BL169" i="30"/>
  <c r="BJ170" i="30"/>
  <c r="BG169" i="30"/>
  <c r="BC169" i="30"/>
  <c r="CF173" i="30"/>
  <c r="CK172" i="30"/>
  <c r="CN172" i="30" s="1"/>
  <c r="CH173" i="30"/>
  <c r="CM173" i="30" s="1"/>
  <c r="AD157" i="30"/>
  <c r="AI156" i="30"/>
  <c r="AE157" i="30"/>
  <c r="AY161" i="30"/>
  <c r="AW162" i="30"/>
  <c r="AT161" i="30"/>
  <c r="AP161" i="30"/>
  <c r="AZ161" i="30"/>
  <c r="BZ171" i="30"/>
  <c r="BW172" i="30"/>
  <c r="BY171" i="30"/>
  <c r="BP171" i="30"/>
  <c r="BT171" i="30"/>
  <c r="S80" i="30"/>
  <c r="X79" i="30"/>
  <c r="AA79" i="30" s="1"/>
  <c r="BE170" i="30" l="1"/>
  <c r="BD170" i="30"/>
  <c r="BI169" i="30"/>
  <c r="CJ174" i="30"/>
  <c r="CL173" i="30"/>
  <c r="CG173" i="30"/>
  <c r="CC173" i="30"/>
  <c r="AK156" i="30"/>
  <c r="AN156" i="30" s="1"/>
  <c r="AH157" i="30"/>
  <c r="AF157" i="30"/>
  <c r="AQ162" i="30"/>
  <c r="AV161" i="30"/>
  <c r="AR162" i="30"/>
  <c r="BR172" i="30"/>
  <c r="BQ172" i="30"/>
  <c r="BV171" i="30"/>
  <c r="W81" i="30"/>
  <c r="P80" i="30"/>
  <c r="T80" i="30"/>
  <c r="BF170" i="30" l="1"/>
  <c r="BH170" i="30"/>
  <c r="BK169" i="30"/>
  <c r="BN169" i="30" s="1"/>
  <c r="CD174" i="30"/>
  <c r="CI173" i="30"/>
  <c r="CE174" i="30"/>
  <c r="AL157" i="30"/>
  <c r="AJ158" i="30"/>
  <c r="AG157" i="30"/>
  <c r="AC157" i="30"/>
  <c r="AM157" i="30"/>
  <c r="AS162" i="30"/>
  <c r="AX161" i="30"/>
  <c r="BA161" i="30" s="1"/>
  <c r="AU162" i="30"/>
  <c r="Q81" i="30"/>
  <c r="BX171" i="30"/>
  <c r="CA171" i="30" s="1"/>
  <c r="BU172" i="30"/>
  <c r="BS172" i="30"/>
  <c r="R81" i="30"/>
  <c r="U80" i="30"/>
  <c r="BM170" i="30" l="1"/>
  <c r="BL170" i="30"/>
  <c r="BJ171" i="30"/>
  <c r="BG170" i="30"/>
  <c r="BC170" i="30"/>
  <c r="CH174" i="30"/>
  <c r="CF174" i="30"/>
  <c r="CK173" i="30"/>
  <c r="CN173" i="30" s="1"/>
  <c r="AD158" i="30"/>
  <c r="AI157" i="30"/>
  <c r="AZ162" i="30"/>
  <c r="AE158" i="30"/>
  <c r="AY162" i="30"/>
  <c r="AW163" i="30"/>
  <c r="AT162" i="30"/>
  <c r="AP162" i="30"/>
  <c r="Z80" i="30"/>
  <c r="Y80" i="30"/>
  <c r="BW173" i="30"/>
  <c r="BY172" i="30"/>
  <c r="BP172" i="30"/>
  <c r="BT172" i="30"/>
  <c r="V80" i="30"/>
  <c r="BZ172" i="30"/>
  <c r="BE171" i="30" l="1"/>
  <c r="BD171" i="30"/>
  <c r="BI170" i="30"/>
  <c r="CJ175" i="30"/>
  <c r="CL174" i="30"/>
  <c r="CG174" i="30"/>
  <c r="CC174" i="30"/>
  <c r="CM174" i="30"/>
  <c r="AK157" i="30"/>
  <c r="AN157" i="30" s="1"/>
  <c r="AH158" i="30"/>
  <c r="AF158" i="30"/>
  <c r="AR163" i="30"/>
  <c r="AQ163" i="30"/>
  <c r="AV162" i="30"/>
  <c r="X80" i="30"/>
  <c r="AA80" i="30" s="1"/>
  <c r="S81" i="30"/>
  <c r="BR173" i="30"/>
  <c r="BQ173" i="30"/>
  <c r="BV172" i="30"/>
  <c r="BF171" i="30" l="1"/>
  <c r="BH171" i="30"/>
  <c r="BK170" i="30"/>
  <c r="BN170" i="30" s="1"/>
  <c r="CD175" i="30"/>
  <c r="CI174" i="30"/>
  <c r="CE175" i="30"/>
  <c r="AJ159" i="30"/>
  <c r="AL158" i="30"/>
  <c r="AG158" i="30"/>
  <c r="AC158" i="30"/>
  <c r="AM158" i="30"/>
  <c r="AS163" i="30"/>
  <c r="AX162" i="30"/>
  <c r="BA162" i="30" s="1"/>
  <c r="AU163" i="30"/>
  <c r="BX172" i="30"/>
  <c r="CA172" i="30" s="1"/>
  <c r="BS173" i="30"/>
  <c r="BU173" i="30"/>
  <c r="W82" i="30"/>
  <c r="P81" i="30"/>
  <c r="T81" i="30"/>
  <c r="BM171" i="30" l="1"/>
  <c r="BJ172" i="30"/>
  <c r="BL171" i="30"/>
  <c r="BG171" i="30"/>
  <c r="BC171" i="30"/>
  <c r="CK174" i="30"/>
  <c r="CN174" i="30" s="1"/>
  <c r="CH175" i="30"/>
  <c r="CF175" i="30"/>
  <c r="AE159" i="30"/>
  <c r="AD159" i="30"/>
  <c r="AI158" i="30"/>
  <c r="AZ163" i="30"/>
  <c r="AY163" i="30"/>
  <c r="AW164" i="30"/>
  <c r="AT163" i="30"/>
  <c r="AP163" i="30"/>
  <c r="BZ173" i="30"/>
  <c r="R82" i="30"/>
  <c r="U81" i="30"/>
  <c r="V81" i="30" s="1"/>
  <c r="BY173" i="30"/>
  <c r="BW174" i="30"/>
  <c r="BT173" i="30"/>
  <c r="BP173" i="30"/>
  <c r="Q82" i="30"/>
  <c r="BE172" i="30" l="1"/>
  <c r="BD172" i="30"/>
  <c r="BI171" i="30"/>
  <c r="CL175" i="30"/>
  <c r="CJ176" i="30"/>
  <c r="CG175" i="30"/>
  <c r="CC175" i="30"/>
  <c r="CM175" i="30"/>
  <c r="AK158" i="30"/>
  <c r="AN158" i="30" s="1"/>
  <c r="AH159" i="30"/>
  <c r="AF159" i="30"/>
  <c r="AR164" i="30"/>
  <c r="AQ164" i="30"/>
  <c r="AV163" i="30"/>
  <c r="BQ174" i="30"/>
  <c r="BV173" i="30"/>
  <c r="Z81" i="30"/>
  <c r="S82" i="30" s="1"/>
  <c r="Y81" i="30"/>
  <c r="X81" i="30"/>
  <c r="AA81" i="30" s="1"/>
  <c r="BR174" i="30"/>
  <c r="BF172" i="30" l="1"/>
  <c r="BK171" i="30"/>
  <c r="BN171" i="30" s="1"/>
  <c r="BH172" i="30"/>
  <c r="CD176" i="30"/>
  <c r="CI175" i="30"/>
  <c r="CE176" i="30"/>
  <c r="AL159" i="30"/>
  <c r="AJ160" i="30"/>
  <c r="AG159" i="30"/>
  <c r="AC159" i="30"/>
  <c r="AM159" i="30"/>
  <c r="AU164" i="30"/>
  <c r="AS164" i="30"/>
  <c r="AX163" i="30"/>
  <c r="BA163" i="30" s="1"/>
  <c r="W83" i="30"/>
  <c r="P82" i="30"/>
  <c r="T82" i="30"/>
  <c r="BS174" i="30"/>
  <c r="BU174" i="30"/>
  <c r="BX173" i="30"/>
  <c r="CA173" i="30" s="1"/>
  <c r="BM172" i="30" l="1"/>
  <c r="BJ173" i="30"/>
  <c r="BL172" i="30"/>
  <c r="BG172" i="30"/>
  <c r="BC172" i="30"/>
  <c r="CK175" i="30"/>
  <c r="CN175" i="30" s="1"/>
  <c r="CH176" i="30"/>
  <c r="CF176" i="30"/>
  <c r="AD160" i="30"/>
  <c r="AI159" i="30"/>
  <c r="AE160" i="30"/>
  <c r="BZ174" i="30"/>
  <c r="AY164" i="30"/>
  <c r="AW165" i="30"/>
  <c r="AT164" i="30"/>
  <c r="AP164" i="30"/>
  <c r="AZ164" i="30"/>
  <c r="R83" i="30"/>
  <c r="U82" i="30"/>
  <c r="BY174" i="30"/>
  <c r="BW175" i="30"/>
  <c r="BP174" i="30"/>
  <c r="BT174" i="30"/>
  <c r="Q83" i="30"/>
  <c r="BE173" i="30" l="1"/>
  <c r="BD173" i="30"/>
  <c r="BI172" i="30"/>
  <c r="CJ177" i="30"/>
  <c r="CL176" i="30"/>
  <c r="CG176" i="30"/>
  <c r="CC176" i="30"/>
  <c r="CM176" i="30"/>
  <c r="AF160" i="30"/>
  <c r="AH160" i="30"/>
  <c r="AK159" i="30"/>
  <c r="AN159" i="30" s="1"/>
  <c r="AQ165" i="30"/>
  <c r="AV164" i="30"/>
  <c r="AR165" i="30"/>
  <c r="BR175" i="30"/>
  <c r="V82" i="30"/>
  <c r="Z82" i="30"/>
  <c r="Y82" i="30"/>
  <c r="BQ175" i="30"/>
  <c r="BV174" i="30"/>
  <c r="BH173" i="30" l="1"/>
  <c r="BK172" i="30"/>
  <c r="BN172" i="30" s="1"/>
  <c r="BF173" i="30"/>
  <c r="CD177" i="30"/>
  <c r="CI176" i="30"/>
  <c r="AM160" i="30"/>
  <c r="CE177" i="30"/>
  <c r="AJ161" i="30"/>
  <c r="AL160" i="30"/>
  <c r="AG160" i="30"/>
  <c r="AC160" i="30"/>
  <c r="AU165" i="30"/>
  <c r="AS165" i="30"/>
  <c r="AX164" i="30"/>
  <c r="BA164" i="30" s="1"/>
  <c r="S83" i="30"/>
  <c r="X82" i="30"/>
  <c r="AA82" i="30" s="1"/>
  <c r="BU175" i="30"/>
  <c r="BS175" i="30"/>
  <c r="BX174" i="30"/>
  <c r="CA174" i="30" s="1"/>
  <c r="BJ174" i="30" l="1"/>
  <c r="BL173" i="30"/>
  <c r="BG173" i="30"/>
  <c r="BC173" i="30"/>
  <c r="BM173" i="30"/>
  <c r="CF177" i="30"/>
  <c r="CK176" i="30"/>
  <c r="CN176" i="30" s="1"/>
  <c r="CH177" i="30"/>
  <c r="AE161" i="30"/>
  <c r="AD161" i="30"/>
  <c r="AI160" i="30"/>
  <c r="AY165" i="30"/>
  <c r="AW166" i="30"/>
  <c r="AT165" i="30"/>
  <c r="AP165" i="30"/>
  <c r="AZ165" i="30"/>
  <c r="BY175" i="30"/>
  <c r="BW176" i="30"/>
  <c r="BP175" i="30"/>
  <c r="BT175" i="30"/>
  <c r="BZ175" i="30"/>
  <c r="W84" i="30"/>
  <c r="T83" i="30"/>
  <c r="P83" i="30"/>
  <c r="CM177" i="30" l="1"/>
  <c r="BD174" i="30"/>
  <c r="BI173" i="30"/>
  <c r="BE174" i="30"/>
  <c r="CL177" i="30"/>
  <c r="CJ178" i="30"/>
  <c r="CC177" i="30"/>
  <c r="CG177" i="30"/>
  <c r="AK160" i="30"/>
  <c r="AN160" i="30" s="1"/>
  <c r="AH161" i="30"/>
  <c r="AF161" i="30"/>
  <c r="AQ166" i="30"/>
  <c r="AV165" i="30"/>
  <c r="AR166" i="30"/>
  <c r="BQ176" i="30"/>
  <c r="BV175" i="30"/>
  <c r="Q84" i="30"/>
  <c r="R84" i="30"/>
  <c r="U83" i="30"/>
  <c r="BR176" i="30"/>
  <c r="BH174" i="30" l="1"/>
  <c r="BK173" i="30"/>
  <c r="BN173" i="30" s="1"/>
  <c r="BF174" i="30"/>
  <c r="CE178" i="30"/>
  <c r="CD178" i="30"/>
  <c r="CI177" i="30"/>
  <c r="AL161" i="30"/>
  <c r="AJ162" i="30"/>
  <c r="AC161" i="30"/>
  <c r="AG161" i="30"/>
  <c r="AM161" i="30"/>
  <c r="AX165" i="30"/>
  <c r="BA165" i="30" s="1"/>
  <c r="AU166" i="30"/>
  <c r="AS166" i="30"/>
  <c r="V83" i="30"/>
  <c r="Z83" i="30"/>
  <c r="Y83" i="30"/>
  <c r="BS176" i="30"/>
  <c r="BX175" i="30"/>
  <c r="CA175" i="30" s="1"/>
  <c r="BU176" i="30"/>
  <c r="BL174" i="30" l="1"/>
  <c r="BJ175" i="30"/>
  <c r="BG174" i="30"/>
  <c r="BC174" i="30"/>
  <c r="BM174" i="30"/>
  <c r="BZ176" i="30"/>
  <c r="CH178" i="30"/>
  <c r="CF178" i="30"/>
  <c r="CK177" i="30"/>
  <c r="CN177" i="30" s="1"/>
  <c r="AE162" i="30"/>
  <c r="AD162" i="30"/>
  <c r="AI161" i="30"/>
  <c r="AY166" i="30"/>
  <c r="AW167" i="30"/>
  <c r="AT166" i="30"/>
  <c r="AP166" i="30"/>
  <c r="AZ166" i="30"/>
  <c r="BY176" i="30"/>
  <c r="BW177" i="30"/>
  <c r="BP176" i="30"/>
  <c r="BT176" i="30"/>
  <c r="S84" i="30"/>
  <c r="X83" i="30"/>
  <c r="AA83" i="30" s="1"/>
  <c r="BD175" i="30" l="1"/>
  <c r="BI174" i="30"/>
  <c r="BE175" i="30"/>
  <c r="CJ179" i="30"/>
  <c r="CL178" i="30"/>
  <c r="CG178" i="30"/>
  <c r="CC178" i="30"/>
  <c r="CM178" i="30"/>
  <c r="AK161" i="30"/>
  <c r="AN161" i="30" s="1"/>
  <c r="AF162" i="30"/>
  <c r="AH162" i="30"/>
  <c r="AR167" i="30"/>
  <c r="AQ167" i="30"/>
  <c r="AV166" i="30"/>
  <c r="BR177" i="30"/>
  <c r="BQ177" i="30"/>
  <c r="BV176" i="30"/>
  <c r="W85" i="30"/>
  <c r="P84" i="30"/>
  <c r="T84" i="30"/>
  <c r="BH175" i="30" l="1"/>
  <c r="BF175" i="30"/>
  <c r="BK174" i="30"/>
  <c r="BN174" i="30" s="1"/>
  <c r="AM162" i="30"/>
  <c r="CD179" i="30"/>
  <c r="CI178" i="30"/>
  <c r="CE179" i="30"/>
  <c r="AL162" i="30"/>
  <c r="AJ163" i="30"/>
  <c r="AC162" i="30"/>
  <c r="AG162" i="30"/>
  <c r="AX166" i="30"/>
  <c r="BA166" i="30" s="1"/>
  <c r="AU167" i="30"/>
  <c r="AS167" i="30"/>
  <c r="Q85" i="30"/>
  <c r="BS177" i="30"/>
  <c r="BX176" i="30"/>
  <c r="CA176" i="30" s="1"/>
  <c r="BU177" i="30"/>
  <c r="R85" i="30"/>
  <c r="U84" i="30"/>
  <c r="V84" i="30" s="1"/>
  <c r="BJ176" i="30" l="1"/>
  <c r="BL175" i="30"/>
  <c r="BG175" i="30"/>
  <c r="BC175" i="30"/>
  <c r="BM175" i="30"/>
  <c r="CF179" i="30"/>
  <c r="CK178" i="30"/>
  <c r="CN178" i="30" s="1"/>
  <c r="CH179" i="30"/>
  <c r="CM179" i="30" s="1"/>
  <c r="AD163" i="30"/>
  <c r="AI162" i="30"/>
  <c r="AE163" i="30"/>
  <c r="AY167" i="30"/>
  <c r="AW168" i="30"/>
  <c r="AP167" i="30"/>
  <c r="AT167" i="30"/>
  <c r="AZ167" i="30"/>
  <c r="X84" i="30"/>
  <c r="AA84" i="30" s="1"/>
  <c r="Z84" i="30"/>
  <c r="S85" i="30" s="1"/>
  <c r="Y84" i="30"/>
  <c r="BZ177" i="30"/>
  <c r="BW178" i="30"/>
  <c r="BY177" i="30"/>
  <c r="BT177" i="30"/>
  <c r="BP177" i="30"/>
  <c r="BD176" i="30" l="1"/>
  <c r="BI175" i="30"/>
  <c r="BE176" i="30"/>
  <c r="CL179" i="30"/>
  <c r="CJ180" i="30"/>
  <c r="CG179" i="30"/>
  <c r="CC179" i="30"/>
  <c r="AK162" i="30"/>
  <c r="AN162" i="30" s="1"/>
  <c r="AH163" i="30"/>
  <c r="AF163" i="30"/>
  <c r="AR168" i="30"/>
  <c r="AQ168" i="30"/>
  <c r="AV167" i="30"/>
  <c r="W86" i="30"/>
  <c r="T85" i="30"/>
  <c r="P85" i="30"/>
  <c r="BQ178" i="30"/>
  <c r="BV177" i="30"/>
  <c r="BR178" i="30"/>
  <c r="BF176" i="30" l="1"/>
  <c r="BK175" i="30"/>
  <c r="BN175" i="30" s="1"/>
  <c r="BH176" i="30"/>
  <c r="BM176" i="30" s="1"/>
  <c r="CD180" i="30"/>
  <c r="CI179" i="30"/>
  <c r="CE180" i="30"/>
  <c r="AL163" i="30"/>
  <c r="AJ164" i="30"/>
  <c r="AG163" i="30"/>
  <c r="AC163" i="30"/>
  <c r="AM163" i="30"/>
  <c r="AS168" i="30"/>
  <c r="AU168" i="30"/>
  <c r="AX167" i="30"/>
  <c r="BA167" i="30" s="1"/>
  <c r="BS178" i="30"/>
  <c r="BX177" i="30"/>
  <c r="CA177" i="30" s="1"/>
  <c r="BU178" i="30"/>
  <c r="R86" i="30"/>
  <c r="U85" i="30"/>
  <c r="Q86" i="30"/>
  <c r="BJ177" i="30" l="1"/>
  <c r="BL176" i="30"/>
  <c r="BG176" i="30"/>
  <c r="BC176" i="30"/>
  <c r="CH180" i="30"/>
  <c r="CK179" i="30"/>
  <c r="CN179" i="30" s="1"/>
  <c r="CF180" i="30"/>
  <c r="AD164" i="30"/>
  <c r="AI163" i="30"/>
  <c r="AE164" i="30"/>
  <c r="AZ168" i="30"/>
  <c r="AW169" i="30"/>
  <c r="AY168" i="30"/>
  <c r="AT168" i="30"/>
  <c r="AP168" i="30"/>
  <c r="BZ178" i="30"/>
  <c r="V85" i="30"/>
  <c r="Z85" i="30"/>
  <c r="Y85" i="30"/>
  <c r="BW179" i="30"/>
  <c r="BY178" i="30"/>
  <c r="BT178" i="30"/>
  <c r="BP178" i="30"/>
  <c r="BD177" i="30" l="1"/>
  <c r="BI176" i="30"/>
  <c r="BE177" i="30"/>
  <c r="CL180" i="30"/>
  <c r="CJ181" i="30"/>
  <c r="CG180" i="30"/>
  <c r="CC180" i="30"/>
  <c r="CM180" i="30"/>
  <c r="AK163" i="30"/>
  <c r="AN163" i="30" s="1"/>
  <c r="AF164" i="30"/>
  <c r="AH164" i="30"/>
  <c r="AR169" i="30"/>
  <c r="AQ169" i="30"/>
  <c r="AV168" i="30"/>
  <c r="BQ179" i="30"/>
  <c r="BV178" i="30"/>
  <c r="X85" i="30"/>
  <c r="AA85" i="30" s="1"/>
  <c r="BR179" i="30"/>
  <c r="S86" i="30"/>
  <c r="BH177" i="30" l="1"/>
  <c r="BF177" i="30"/>
  <c r="BK176" i="30"/>
  <c r="BN176" i="30" s="1"/>
  <c r="AM164" i="30"/>
  <c r="CD181" i="30"/>
  <c r="CI180" i="30"/>
  <c r="CE181" i="30"/>
  <c r="AL164" i="30"/>
  <c r="AJ165" i="30"/>
  <c r="AG164" i="30"/>
  <c r="AC164" i="30"/>
  <c r="AS169" i="30"/>
  <c r="AX168" i="30"/>
  <c r="BA168" i="30" s="1"/>
  <c r="AU169" i="30"/>
  <c r="W87" i="30"/>
  <c r="T86" i="30"/>
  <c r="P86" i="30"/>
  <c r="BX178" i="30"/>
  <c r="CA178" i="30" s="1"/>
  <c r="BU179" i="30"/>
  <c r="BS179" i="30"/>
  <c r="BJ178" i="30" l="1"/>
  <c r="BL177" i="30"/>
  <c r="BG177" i="30"/>
  <c r="BC177" i="30"/>
  <c r="BM177" i="30"/>
  <c r="CK180" i="30"/>
  <c r="CN180" i="30" s="1"/>
  <c r="CH181" i="30"/>
  <c r="CF181" i="30"/>
  <c r="AE165" i="30"/>
  <c r="AD165" i="30"/>
  <c r="AI164" i="30"/>
  <c r="AZ169" i="30"/>
  <c r="AW170" i="30"/>
  <c r="AY169" i="30"/>
  <c r="AP169" i="30"/>
  <c r="AT169" i="30"/>
  <c r="BY179" i="30"/>
  <c r="BW180" i="30"/>
  <c r="BP179" i="30"/>
  <c r="BT179" i="30"/>
  <c r="R87" i="30"/>
  <c r="U86" i="30"/>
  <c r="BZ179" i="30"/>
  <c r="Q87" i="30"/>
  <c r="BD178" i="30" l="1"/>
  <c r="BI177" i="30"/>
  <c r="BE178" i="30"/>
  <c r="CL181" i="30"/>
  <c r="CJ182" i="30"/>
  <c r="CG181" i="30"/>
  <c r="CC181" i="30"/>
  <c r="CM181" i="30"/>
  <c r="AF165" i="30"/>
  <c r="AK164" i="30"/>
  <c r="AN164" i="30" s="1"/>
  <c r="AH165" i="30"/>
  <c r="AQ170" i="30"/>
  <c r="AV169" i="30"/>
  <c r="AR170" i="30"/>
  <c r="BR180" i="30"/>
  <c r="BQ180" i="30"/>
  <c r="BV179" i="30"/>
  <c r="V86" i="30"/>
  <c r="Z86" i="30"/>
  <c r="Y86" i="30"/>
  <c r="BK177" i="30" l="1"/>
  <c r="BN177" i="30" s="1"/>
  <c r="BF178" i="30"/>
  <c r="BH178" i="30"/>
  <c r="BM178" i="30" s="1"/>
  <c r="CD182" i="30"/>
  <c r="CI181" i="30"/>
  <c r="CE182" i="30"/>
  <c r="AM165" i="30"/>
  <c r="AL165" i="30"/>
  <c r="AJ166" i="30"/>
  <c r="AC165" i="30"/>
  <c r="AG165" i="30"/>
  <c r="AS170" i="30"/>
  <c r="AX169" i="30"/>
  <c r="BA169" i="30" s="1"/>
  <c r="AU170" i="30"/>
  <c r="S87" i="30"/>
  <c r="X86" i="30"/>
  <c r="AA86" i="30" s="1"/>
  <c r="BX179" i="30"/>
  <c r="CA179" i="30" s="1"/>
  <c r="BU180" i="30"/>
  <c r="BS180" i="30"/>
  <c r="BL178" i="30" l="1"/>
  <c r="BJ179" i="30"/>
  <c r="BG178" i="30"/>
  <c r="BC178" i="30"/>
  <c r="CH182" i="30"/>
  <c r="CK181" i="30"/>
  <c r="CN181" i="30" s="1"/>
  <c r="CF182" i="30"/>
  <c r="AD166" i="30"/>
  <c r="AI165" i="30"/>
  <c r="AE166" i="30"/>
  <c r="AZ170" i="30"/>
  <c r="AY170" i="30"/>
  <c r="AW171" i="30"/>
  <c r="AT170" i="30"/>
  <c r="AP170" i="30"/>
  <c r="BY180" i="30"/>
  <c r="BW181" i="30"/>
  <c r="BT180" i="30"/>
  <c r="BP180" i="30"/>
  <c r="W88" i="30"/>
  <c r="T87" i="30"/>
  <c r="P87" i="30"/>
  <c r="BZ180" i="30"/>
  <c r="BD179" i="30" l="1"/>
  <c r="BI178" i="30"/>
  <c r="BE179" i="30"/>
  <c r="CL182" i="30"/>
  <c r="CJ183" i="30"/>
  <c r="CG182" i="30"/>
  <c r="CC182" i="30"/>
  <c r="CM182" i="30"/>
  <c r="AK165" i="30"/>
  <c r="AN165" i="30" s="1"/>
  <c r="AH166" i="30"/>
  <c r="AF166" i="30"/>
  <c r="AR171" i="30"/>
  <c r="AQ171" i="30"/>
  <c r="AV170" i="30"/>
  <c r="R88" i="30"/>
  <c r="U87" i="30"/>
  <c r="V87" i="30" s="1"/>
  <c r="BR181" i="30"/>
  <c r="Q88" i="30"/>
  <c r="BQ181" i="30"/>
  <c r="BV180" i="30"/>
  <c r="BK178" i="30" l="1"/>
  <c r="BN178" i="30" s="1"/>
  <c r="BF179" i="30"/>
  <c r="BH179" i="30"/>
  <c r="CD183" i="30"/>
  <c r="CI182" i="30"/>
  <c r="CE183" i="30"/>
  <c r="AM166" i="30"/>
  <c r="AL166" i="30"/>
  <c r="AJ167" i="30"/>
  <c r="AG166" i="30"/>
  <c r="AC166" i="30"/>
  <c r="AU171" i="30"/>
  <c r="AX170" i="30"/>
  <c r="BA170" i="30" s="1"/>
  <c r="AS171" i="30"/>
  <c r="X87" i="30"/>
  <c r="AA87" i="30" s="1"/>
  <c r="Z87" i="30"/>
  <c r="S88" i="30" s="1"/>
  <c r="Y87" i="30"/>
  <c r="BU181" i="30"/>
  <c r="BS181" i="30"/>
  <c r="BX180" i="30"/>
  <c r="CA180" i="30" s="1"/>
  <c r="BM179" i="30" l="1"/>
  <c r="BL179" i="30"/>
  <c r="BJ180" i="30"/>
  <c r="BG179" i="30"/>
  <c r="BC179" i="30"/>
  <c r="CF183" i="30"/>
  <c r="CH183" i="30"/>
  <c r="CK182" i="30"/>
  <c r="CN182" i="30" s="1"/>
  <c r="AD167" i="30"/>
  <c r="AI166" i="30"/>
  <c r="AE167" i="30"/>
  <c r="AZ171" i="30"/>
  <c r="AY171" i="30"/>
  <c r="AW172" i="30"/>
  <c r="AP171" i="30"/>
  <c r="AT171" i="30"/>
  <c r="W89" i="30"/>
  <c r="T88" i="30"/>
  <c r="P88" i="30"/>
  <c r="BY181" i="30"/>
  <c r="BW182" i="30"/>
  <c r="BT181" i="30"/>
  <c r="BP181" i="30"/>
  <c r="BZ181" i="30"/>
  <c r="BE180" i="30" l="1"/>
  <c r="BD180" i="30"/>
  <c r="BI179" i="30"/>
  <c r="CM183" i="30"/>
  <c r="CL183" i="30"/>
  <c r="CJ184" i="30"/>
  <c r="CG183" i="30"/>
  <c r="CC183" i="30"/>
  <c r="AH167" i="30"/>
  <c r="AF167" i="30"/>
  <c r="AK166" i="30"/>
  <c r="AN166" i="30" s="1"/>
  <c r="AR172" i="30"/>
  <c r="AQ172" i="30"/>
  <c r="AV171" i="30"/>
  <c r="BR182" i="30"/>
  <c r="R89" i="30"/>
  <c r="U88" i="30"/>
  <c r="Q89" i="30"/>
  <c r="BQ182" i="30"/>
  <c r="BV181" i="30"/>
  <c r="BK179" i="30" l="1"/>
  <c r="BN179" i="30" s="1"/>
  <c r="BH180" i="30"/>
  <c r="BF180" i="30"/>
  <c r="CE184" i="30"/>
  <c r="CD184" i="30"/>
  <c r="CI183" i="30"/>
  <c r="AJ168" i="30"/>
  <c r="AL167" i="30"/>
  <c r="AG167" i="30"/>
  <c r="AC167" i="30"/>
  <c r="AM167" i="30"/>
  <c r="AU172" i="30"/>
  <c r="AS172" i="30"/>
  <c r="AX171" i="30"/>
  <c r="BA171" i="30" s="1"/>
  <c r="BU182" i="30"/>
  <c r="BX181" i="30"/>
  <c r="CA181" i="30" s="1"/>
  <c r="BS182" i="30"/>
  <c r="V88" i="30"/>
  <c r="Z88" i="30"/>
  <c r="Y88" i="30"/>
  <c r="BJ181" i="30" l="1"/>
  <c r="BL180" i="30"/>
  <c r="BG180" i="30"/>
  <c r="BC180" i="30"/>
  <c r="BM180" i="30"/>
  <c r="CF184" i="30"/>
  <c r="CK183" i="30"/>
  <c r="CN183" i="30" s="1"/>
  <c r="CH184" i="30"/>
  <c r="AE168" i="30"/>
  <c r="AD168" i="30"/>
  <c r="AI167" i="30"/>
  <c r="AY172" i="30"/>
  <c r="AW173" i="30"/>
  <c r="AT172" i="30"/>
  <c r="AP172" i="30"/>
  <c r="AZ172" i="30"/>
  <c r="BW183" i="30"/>
  <c r="BY182" i="30"/>
  <c r="BP182" i="30"/>
  <c r="BT182" i="30"/>
  <c r="X88" i="30"/>
  <c r="AA88" i="30" s="1"/>
  <c r="S89" i="30"/>
  <c r="BZ182" i="30"/>
  <c r="BD181" i="30" l="1"/>
  <c r="BI180" i="30"/>
  <c r="BE181" i="30"/>
  <c r="CM184" i="30"/>
  <c r="CJ185" i="30"/>
  <c r="CL184" i="30"/>
  <c r="CG184" i="30"/>
  <c r="CC184" i="30"/>
  <c r="AF168" i="30"/>
  <c r="AK167" i="30"/>
  <c r="AN167" i="30" s="1"/>
  <c r="AH168" i="30"/>
  <c r="AQ173" i="30"/>
  <c r="AV172" i="30"/>
  <c r="AR173" i="30"/>
  <c r="BQ183" i="30"/>
  <c r="BV182" i="30"/>
  <c r="W90" i="30"/>
  <c r="P89" i="30"/>
  <c r="T89" i="30"/>
  <c r="BR183" i="30"/>
  <c r="BH181" i="30" l="1"/>
  <c r="BF181" i="30"/>
  <c r="BK180" i="30"/>
  <c r="BN180" i="30" s="1"/>
  <c r="CE185" i="30"/>
  <c r="AM168" i="30"/>
  <c r="CD185" i="30"/>
  <c r="CI184" i="30"/>
  <c r="AJ169" i="30"/>
  <c r="AL168" i="30"/>
  <c r="AG168" i="30"/>
  <c r="AC168" i="30"/>
  <c r="AS173" i="30"/>
  <c r="AU173" i="30"/>
  <c r="AX172" i="30"/>
  <c r="BA172" i="30" s="1"/>
  <c r="Q90" i="30"/>
  <c r="R90" i="30"/>
  <c r="U89" i="30"/>
  <c r="BX182" i="30"/>
  <c r="CA182" i="30" s="1"/>
  <c r="BU183" i="30"/>
  <c r="BS183" i="30"/>
  <c r="BJ182" i="30" l="1"/>
  <c r="BL181" i="30"/>
  <c r="BG181" i="30"/>
  <c r="BC181" i="30"/>
  <c r="BM181" i="30"/>
  <c r="CH185" i="30"/>
  <c r="CF185" i="30"/>
  <c r="CK184" i="30"/>
  <c r="CN184" i="30" s="1"/>
  <c r="AD169" i="30"/>
  <c r="AI168" i="30"/>
  <c r="AE169" i="30"/>
  <c r="AZ173" i="30"/>
  <c r="AW174" i="30"/>
  <c r="AY173" i="30"/>
  <c r="AT173" i="30"/>
  <c r="AP173" i="30"/>
  <c r="BW184" i="30"/>
  <c r="BY183" i="30"/>
  <c r="BT183" i="30"/>
  <c r="BP183" i="30"/>
  <c r="BZ183" i="30"/>
  <c r="Z89" i="30"/>
  <c r="Y89" i="30"/>
  <c r="V89" i="30"/>
  <c r="BD182" i="30" l="1"/>
  <c r="BI181" i="30"/>
  <c r="BE182" i="30"/>
  <c r="CM185" i="30"/>
  <c r="CL185" i="30"/>
  <c r="CJ186" i="30"/>
  <c r="CC185" i="30"/>
  <c r="CG185" i="30"/>
  <c r="AH169" i="30"/>
  <c r="AF169" i="30"/>
  <c r="AK168" i="30"/>
  <c r="AN168" i="30" s="1"/>
  <c r="AQ174" i="30"/>
  <c r="AV173" i="30"/>
  <c r="AR174" i="30"/>
  <c r="BR184" i="30"/>
  <c r="S90" i="30"/>
  <c r="X89" i="30"/>
  <c r="AA89" i="30" s="1"/>
  <c r="BQ184" i="30"/>
  <c r="BV183" i="30"/>
  <c r="BH182" i="30" l="1"/>
  <c r="BK181" i="30"/>
  <c r="BN181" i="30" s="1"/>
  <c r="BF182" i="30"/>
  <c r="CD186" i="30"/>
  <c r="CI185" i="30"/>
  <c r="CE186" i="30"/>
  <c r="AL169" i="30"/>
  <c r="AJ170" i="30"/>
  <c r="AG169" i="30"/>
  <c r="AC169" i="30"/>
  <c r="AM169" i="30"/>
  <c r="AU174" i="30"/>
  <c r="AS174" i="30"/>
  <c r="AX173" i="30"/>
  <c r="BA173" i="30" s="1"/>
  <c r="BU184" i="30"/>
  <c r="BX183" i="30"/>
  <c r="CA183" i="30" s="1"/>
  <c r="BS184" i="30"/>
  <c r="W91" i="30"/>
  <c r="P90" i="30"/>
  <c r="T90" i="30"/>
  <c r="BJ183" i="30" l="1"/>
  <c r="BL182" i="30"/>
  <c r="BG182" i="30"/>
  <c r="BC182" i="30"/>
  <c r="BM182" i="30"/>
  <c r="CH186" i="30"/>
  <c r="CK185" i="30"/>
  <c r="CN185" i="30" s="1"/>
  <c r="CF186" i="30"/>
  <c r="AD170" i="30"/>
  <c r="AI169" i="30"/>
  <c r="AE170" i="30"/>
  <c r="AY174" i="30"/>
  <c r="AW175" i="30"/>
  <c r="AP174" i="30"/>
  <c r="AT174" i="30"/>
  <c r="AZ174" i="30"/>
  <c r="BW185" i="30"/>
  <c r="BY184" i="30"/>
  <c r="BT184" i="30"/>
  <c r="BP184" i="30"/>
  <c r="R91" i="30"/>
  <c r="U90" i="30"/>
  <c r="Q91" i="30"/>
  <c r="V90" i="30"/>
  <c r="BZ184" i="30"/>
  <c r="BD183" i="30" l="1"/>
  <c r="BI182" i="30"/>
  <c r="BE183" i="30"/>
  <c r="CJ187" i="30"/>
  <c r="CL186" i="30"/>
  <c r="CG186" i="30"/>
  <c r="CC186" i="30"/>
  <c r="CM186" i="30"/>
  <c r="AF170" i="30"/>
  <c r="AK169" i="30"/>
  <c r="AN169" i="30" s="1"/>
  <c r="AH170" i="30"/>
  <c r="AR175" i="30"/>
  <c r="AQ175" i="30"/>
  <c r="AV174" i="30"/>
  <c r="BQ185" i="30"/>
  <c r="BV184" i="30"/>
  <c r="Z90" i="30"/>
  <c r="S91" i="30" s="1"/>
  <c r="Y90" i="30"/>
  <c r="BR185" i="30"/>
  <c r="X90" i="30"/>
  <c r="AA90" i="30" s="1"/>
  <c r="BK182" i="30" l="1"/>
  <c r="BN182" i="30" s="1"/>
  <c r="BH183" i="30"/>
  <c r="BF183" i="30"/>
  <c r="CE187" i="30"/>
  <c r="CD187" i="30"/>
  <c r="CI186" i="30"/>
  <c r="AM170" i="30"/>
  <c r="AL170" i="30"/>
  <c r="AJ171" i="30"/>
  <c r="AG170" i="30"/>
  <c r="AC170" i="30"/>
  <c r="AS175" i="30"/>
  <c r="AX174" i="30"/>
  <c r="BA174" i="30" s="1"/>
  <c r="AU175" i="30"/>
  <c r="W92" i="30"/>
  <c r="P91" i="30"/>
  <c r="T91" i="30"/>
  <c r="BX184" i="30"/>
  <c r="CA184" i="30" s="1"/>
  <c r="BS185" i="30"/>
  <c r="BU185" i="30"/>
  <c r="BJ184" i="30" l="1"/>
  <c r="BL183" i="30"/>
  <c r="BG183" i="30"/>
  <c r="BC183" i="30"/>
  <c r="BM183" i="30"/>
  <c r="CH187" i="30"/>
  <c r="CF187" i="30"/>
  <c r="CK186" i="30"/>
  <c r="CN186" i="30" s="1"/>
  <c r="AD171" i="30"/>
  <c r="AI170" i="30"/>
  <c r="AE171" i="30"/>
  <c r="AZ175" i="30"/>
  <c r="BZ185" i="30"/>
  <c r="AW176" i="30"/>
  <c r="AY175" i="30"/>
  <c r="AT175" i="30"/>
  <c r="AP175" i="30"/>
  <c r="Q92" i="30"/>
  <c r="BY185" i="30"/>
  <c r="BW186" i="30"/>
  <c r="BP185" i="30"/>
  <c r="BT185" i="30"/>
  <c r="R92" i="30"/>
  <c r="U91" i="30"/>
  <c r="BD184" i="30" l="1"/>
  <c r="BI183" i="30"/>
  <c r="BE184" i="30"/>
  <c r="CL187" i="30"/>
  <c r="CJ188" i="30"/>
  <c r="CG187" i="30"/>
  <c r="CC187" i="30"/>
  <c r="CM187" i="30"/>
  <c r="AH171" i="30"/>
  <c r="AF171" i="30"/>
  <c r="AK170" i="30"/>
  <c r="AN170" i="30" s="1"/>
  <c r="AR176" i="30"/>
  <c r="AQ176" i="30"/>
  <c r="AV175" i="30"/>
  <c r="V91" i="30"/>
  <c r="Z91" i="30"/>
  <c r="Y91" i="30"/>
  <c r="BR186" i="30"/>
  <c r="BQ186" i="30"/>
  <c r="BV185" i="30"/>
  <c r="BF184" i="30" l="1"/>
  <c r="BH184" i="30"/>
  <c r="BK183" i="30"/>
  <c r="BN183" i="30" s="1"/>
  <c r="CD188" i="30"/>
  <c r="CI187" i="30"/>
  <c r="CE188" i="30"/>
  <c r="AJ172" i="30"/>
  <c r="AL171" i="30"/>
  <c r="AG171" i="30"/>
  <c r="AC171" i="30"/>
  <c r="AM171" i="30"/>
  <c r="AU176" i="30"/>
  <c r="AS176" i="30"/>
  <c r="AX175" i="30"/>
  <c r="BA175" i="30" s="1"/>
  <c r="BS186" i="30"/>
  <c r="BX185" i="30"/>
  <c r="CA185" i="30" s="1"/>
  <c r="BU186" i="30"/>
  <c r="S92" i="30"/>
  <c r="X91" i="30"/>
  <c r="AA91" i="30" s="1"/>
  <c r="BM184" i="30" l="1"/>
  <c r="BJ185" i="30"/>
  <c r="BL184" i="30"/>
  <c r="BG184" i="30"/>
  <c r="BC184" i="30"/>
  <c r="CK187" i="30"/>
  <c r="CN187" i="30" s="1"/>
  <c r="CH188" i="30"/>
  <c r="CF188" i="30"/>
  <c r="AD172" i="30"/>
  <c r="AI171" i="30"/>
  <c r="AE172" i="30"/>
  <c r="AY176" i="30"/>
  <c r="AW177" i="30"/>
  <c r="AT176" i="30"/>
  <c r="AP176" i="30"/>
  <c r="AZ176" i="30"/>
  <c r="BZ186" i="30"/>
  <c r="W93" i="30"/>
  <c r="P92" i="30"/>
  <c r="T92" i="30"/>
  <c r="BY186" i="30"/>
  <c r="BW187" i="30"/>
  <c r="BP186" i="30"/>
  <c r="BT186" i="30"/>
  <c r="BE185" i="30" l="1"/>
  <c r="BD185" i="30"/>
  <c r="BI184" i="30"/>
  <c r="CJ189" i="30"/>
  <c r="CL188" i="30"/>
  <c r="CG188" i="30"/>
  <c r="CC188" i="30"/>
  <c r="CM188" i="30"/>
  <c r="AH172" i="30"/>
  <c r="AF172" i="30"/>
  <c r="AK171" i="30"/>
  <c r="AN171" i="30" s="1"/>
  <c r="AQ177" i="30"/>
  <c r="AV176" i="30"/>
  <c r="AR177" i="30"/>
  <c r="BR187" i="30"/>
  <c r="R93" i="30"/>
  <c r="U92" i="30"/>
  <c r="BQ187" i="30"/>
  <c r="BV186" i="30"/>
  <c r="Q93" i="30"/>
  <c r="V92" i="30"/>
  <c r="BF185" i="30" l="1"/>
  <c r="BK184" i="30"/>
  <c r="BN184" i="30" s="1"/>
  <c r="BH185" i="30"/>
  <c r="CD189" i="30"/>
  <c r="CI188" i="30"/>
  <c r="CE189" i="30"/>
  <c r="AL172" i="30"/>
  <c r="AJ173" i="30"/>
  <c r="AG172" i="30"/>
  <c r="AC172" i="30"/>
  <c r="AM172" i="30"/>
  <c r="AX176" i="30"/>
  <c r="BA176" i="30" s="1"/>
  <c r="AU177" i="30"/>
  <c r="AS177" i="30"/>
  <c r="X92" i="30"/>
  <c r="AA92" i="30" s="1"/>
  <c r="Z92" i="30"/>
  <c r="S93" i="30" s="1"/>
  <c r="Y92" i="30"/>
  <c r="BU187" i="30"/>
  <c r="BX186" i="30"/>
  <c r="CA186" i="30" s="1"/>
  <c r="BS187" i="30"/>
  <c r="BM185" i="30" l="1"/>
  <c r="BJ186" i="30"/>
  <c r="BL185" i="30"/>
  <c r="BG185" i="30"/>
  <c r="BC185" i="30"/>
  <c r="CK188" i="30"/>
  <c r="CN188" i="30" s="1"/>
  <c r="CH189" i="30"/>
  <c r="CF189" i="30"/>
  <c r="AE173" i="30"/>
  <c r="AD173" i="30"/>
  <c r="AI172" i="30"/>
  <c r="AW178" i="30"/>
  <c r="AY177" i="30"/>
  <c r="AT177" i="30"/>
  <c r="AP177" i="30"/>
  <c r="AZ177" i="30"/>
  <c r="W94" i="30"/>
  <c r="T93" i="30"/>
  <c r="P93" i="30"/>
  <c r="BZ187" i="30"/>
  <c r="BW188" i="30"/>
  <c r="BY187" i="30"/>
  <c r="BP187" i="30"/>
  <c r="BT187" i="30"/>
  <c r="BE186" i="30" l="1"/>
  <c r="BD186" i="30"/>
  <c r="BI185" i="30"/>
  <c r="CL189" i="30"/>
  <c r="CJ190" i="30"/>
  <c r="CG189" i="30"/>
  <c r="CC189" i="30"/>
  <c r="CM189" i="30"/>
  <c r="AK172" i="30"/>
  <c r="AN172" i="30" s="1"/>
  <c r="AF173" i="30"/>
  <c r="AH173" i="30"/>
  <c r="AQ178" i="30"/>
  <c r="AV177" i="30"/>
  <c r="AR178" i="30"/>
  <c r="Q94" i="30"/>
  <c r="BQ188" i="30"/>
  <c r="BV187" i="30"/>
  <c r="R94" i="30"/>
  <c r="U93" i="30"/>
  <c r="BR188" i="30"/>
  <c r="BF186" i="30" l="1"/>
  <c r="BK185" i="30"/>
  <c r="BN185" i="30" s="1"/>
  <c r="BH186" i="30"/>
  <c r="BM186" i="30" s="1"/>
  <c r="CD190" i="30"/>
  <c r="CI189" i="30"/>
  <c r="CE190" i="30"/>
  <c r="AM173" i="30"/>
  <c r="AL173" i="30"/>
  <c r="AJ174" i="30"/>
  <c r="AG173" i="30"/>
  <c r="AC173" i="30"/>
  <c r="AS178" i="30"/>
  <c r="AX177" i="30"/>
  <c r="BA177" i="30" s="1"/>
  <c r="AU178" i="30"/>
  <c r="AZ178" i="30" s="1"/>
  <c r="Z93" i="30"/>
  <c r="Y93" i="30"/>
  <c r="V93" i="30"/>
  <c r="BU188" i="30"/>
  <c r="BS188" i="30"/>
  <c r="BX187" i="30"/>
  <c r="CA187" i="30" s="1"/>
  <c r="BJ187" i="30" l="1"/>
  <c r="BL186" i="30"/>
  <c r="BG186" i="30"/>
  <c r="BC186" i="30"/>
  <c r="CH190" i="30"/>
  <c r="CK189" i="30"/>
  <c r="CN189" i="30" s="1"/>
  <c r="CF190" i="30"/>
  <c r="AD174" i="30"/>
  <c r="AI173" i="30"/>
  <c r="AE174" i="30"/>
  <c r="S94" i="30"/>
  <c r="W95" i="30" s="1"/>
  <c r="AY178" i="30"/>
  <c r="AW179" i="30"/>
  <c r="AT178" i="30"/>
  <c r="AP178" i="30"/>
  <c r="BY188" i="30"/>
  <c r="BW189" i="30"/>
  <c r="BT188" i="30"/>
  <c r="BP188" i="30"/>
  <c r="BZ188" i="30"/>
  <c r="X93" i="30"/>
  <c r="AA93" i="30" s="1"/>
  <c r="BD187" i="30" l="1"/>
  <c r="BI186" i="30"/>
  <c r="BE187" i="30"/>
  <c r="CL190" i="30"/>
  <c r="CJ191" i="30"/>
  <c r="CG190" i="30"/>
  <c r="CC190" i="30"/>
  <c r="CM190" i="30"/>
  <c r="AH174" i="30"/>
  <c r="AK173" i="30"/>
  <c r="AN173" i="30" s="1"/>
  <c r="AF174" i="30"/>
  <c r="T94" i="30"/>
  <c r="P94" i="30"/>
  <c r="Q95" i="30" s="1"/>
  <c r="AQ179" i="30"/>
  <c r="AV178" i="30"/>
  <c r="AR179" i="30"/>
  <c r="BQ189" i="30"/>
  <c r="BV188" i="30"/>
  <c r="R95" i="30"/>
  <c r="BR189" i="30"/>
  <c r="BK186" i="30" l="1"/>
  <c r="BN186" i="30" s="1"/>
  <c r="BH187" i="30"/>
  <c r="BF187" i="30"/>
  <c r="CD191" i="30"/>
  <c r="CI190" i="30"/>
  <c r="CE191" i="30"/>
  <c r="AL174" i="30"/>
  <c r="AJ175" i="30"/>
  <c r="AG174" i="30"/>
  <c r="AC174" i="30"/>
  <c r="U94" i="30"/>
  <c r="AM174" i="30"/>
  <c r="AX178" i="30"/>
  <c r="BA178" i="30" s="1"/>
  <c r="AU179" i="30"/>
  <c r="AS179" i="30"/>
  <c r="BX188" i="30"/>
  <c r="CA188" i="30" s="1"/>
  <c r="BU189" i="30"/>
  <c r="BS189" i="30"/>
  <c r="BJ188" i="30" l="1"/>
  <c r="BL187" i="30"/>
  <c r="BG187" i="30"/>
  <c r="BC187" i="30"/>
  <c r="BM187" i="30"/>
  <c r="CF191" i="30"/>
  <c r="CK190" i="30"/>
  <c r="CN190" i="30" s="1"/>
  <c r="CH191" i="30"/>
  <c r="AE175" i="30"/>
  <c r="Z94" i="30"/>
  <c r="Y94" i="30"/>
  <c r="V94" i="30"/>
  <c r="AD175" i="30"/>
  <c r="AI174" i="30"/>
  <c r="AZ179" i="30"/>
  <c r="AY179" i="30"/>
  <c r="AW180" i="30"/>
  <c r="AT179" i="30"/>
  <c r="AP179" i="30"/>
  <c r="BW190" i="30"/>
  <c r="BY189" i="30"/>
  <c r="BP189" i="30"/>
  <c r="BT189" i="30"/>
  <c r="BZ189" i="30"/>
  <c r="CM191" i="30" l="1"/>
  <c r="BD188" i="30"/>
  <c r="BI187" i="30"/>
  <c r="BE188" i="30"/>
  <c r="CJ192" i="30"/>
  <c r="CL191" i="30"/>
  <c r="CG191" i="30"/>
  <c r="CC191" i="30"/>
  <c r="AF175" i="30"/>
  <c r="AK174" i="30"/>
  <c r="AN174" i="30" s="1"/>
  <c r="AH175" i="30"/>
  <c r="AM175" i="30" s="1"/>
  <c r="X94" i="30"/>
  <c r="AA94" i="30" s="1"/>
  <c r="S95" i="30"/>
  <c r="AQ180" i="30"/>
  <c r="AV179" i="30"/>
  <c r="AR180" i="30"/>
  <c r="BR190" i="30"/>
  <c r="BQ190" i="30"/>
  <c r="BV189" i="30"/>
  <c r="BH188" i="30" l="1"/>
  <c r="BF188" i="30"/>
  <c r="BK187" i="30"/>
  <c r="BN187" i="30" s="1"/>
  <c r="CD192" i="30"/>
  <c r="CI191" i="30"/>
  <c r="CE192" i="30"/>
  <c r="T95" i="30"/>
  <c r="R96" i="30" s="1"/>
  <c r="W96" i="30"/>
  <c r="P95" i="30"/>
  <c r="AL175" i="30"/>
  <c r="AJ176" i="30"/>
  <c r="AG175" i="30"/>
  <c r="AC175" i="30"/>
  <c r="AS180" i="30"/>
  <c r="AX179" i="30"/>
  <c r="BA179" i="30" s="1"/>
  <c r="AU180" i="30"/>
  <c r="BS190" i="30"/>
  <c r="BX189" i="30"/>
  <c r="CA189" i="30" s="1"/>
  <c r="BU190" i="30"/>
  <c r="BJ189" i="30" l="1"/>
  <c r="BL188" i="30"/>
  <c r="BG188" i="30"/>
  <c r="BC188" i="30"/>
  <c r="BM188" i="30"/>
  <c r="CH192" i="30"/>
  <c r="CF192" i="30"/>
  <c r="CK191" i="30"/>
  <c r="CN191" i="30" s="1"/>
  <c r="AE176" i="30"/>
  <c r="AD176" i="30"/>
  <c r="AI175" i="30"/>
  <c r="U95" i="30"/>
  <c r="V95" i="30" s="1"/>
  <c r="Q96" i="30"/>
  <c r="AZ180" i="30"/>
  <c r="AY180" i="30"/>
  <c r="AW181" i="30"/>
  <c r="AT180" i="30"/>
  <c r="AP180" i="30"/>
  <c r="BZ190" i="30"/>
  <c r="BW191" i="30"/>
  <c r="BY190" i="30"/>
  <c r="BT190" i="30"/>
  <c r="BP190" i="30"/>
  <c r="BD189" i="30" l="1"/>
  <c r="BI188" i="30"/>
  <c r="BE189" i="30"/>
  <c r="CL192" i="30"/>
  <c r="CJ193" i="30"/>
  <c r="CG192" i="30"/>
  <c r="CC192" i="30"/>
  <c r="CM192" i="30"/>
  <c r="X95" i="30"/>
  <c r="AA95" i="30" s="1"/>
  <c r="Z95" i="30"/>
  <c r="S96" i="30" s="1"/>
  <c r="Y95" i="30"/>
  <c r="AH176" i="30"/>
  <c r="AF176" i="30"/>
  <c r="AK175" i="30"/>
  <c r="AN175" i="30" s="1"/>
  <c r="AR181" i="30"/>
  <c r="AQ181" i="30"/>
  <c r="AV180" i="30"/>
  <c r="BQ191" i="30"/>
  <c r="BV190" i="30"/>
  <c r="BR191" i="30"/>
  <c r="BH189" i="30" l="1"/>
  <c r="BF189" i="30"/>
  <c r="BK188" i="30"/>
  <c r="BN188" i="30" s="1"/>
  <c r="CD193" i="30"/>
  <c r="CI192" i="30"/>
  <c r="CE193" i="30"/>
  <c r="T96" i="30"/>
  <c r="P96" i="30"/>
  <c r="W97" i="30"/>
  <c r="AJ177" i="30"/>
  <c r="AL176" i="30"/>
  <c r="AG176" i="30"/>
  <c r="AC176" i="30"/>
  <c r="AM176" i="30"/>
  <c r="AX180" i="30"/>
  <c r="BA180" i="30" s="1"/>
  <c r="AU181" i="30"/>
  <c r="AS181" i="30"/>
  <c r="BU191" i="30"/>
  <c r="BS191" i="30"/>
  <c r="BX190" i="30"/>
  <c r="CA190" i="30" s="1"/>
  <c r="BJ190" i="30" l="1"/>
  <c r="BL189" i="30"/>
  <c r="BG189" i="30"/>
  <c r="BC189" i="30"/>
  <c r="BM189" i="30"/>
  <c r="CF193" i="30"/>
  <c r="CH193" i="30"/>
  <c r="CK192" i="30"/>
  <c r="CN192" i="30" s="1"/>
  <c r="AD177" i="30"/>
  <c r="AI176" i="30"/>
  <c r="AE177" i="30"/>
  <c r="Q97" i="30"/>
  <c r="R97" i="30"/>
  <c r="U96" i="30"/>
  <c r="V96" i="30" s="1"/>
  <c r="AY181" i="30"/>
  <c r="AW182" i="30"/>
  <c r="AT181" i="30"/>
  <c r="AP181" i="30"/>
  <c r="AZ181" i="30"/>
  <c r="BY191" i="30"/>
  <c r="BW192" i="30"/>
  <c r="BP191" i="30"/>
  <c r="BT191" i="30"/>
  <c r="BZ191" i="30"/>
  <c r="BD190" i="30" l="1"/>
  <c r="BI189" i="30"/>
  <c r="CM193" i="30"/>
  <c r="BE190" i="30"/>
  <c r="CJ194" i="30"/>
  <c r="CL193" i="30"/>
  <c r="CG193" i="30"/>
  <c r="CC193" i="30"/>
  <c r="X96" i="30"/>
  <c r="AA96" i="30" s="1"/>
  <c r="AH177" i="30"/>
  <c r="AK176" i="30"/>
  <c r="AN176" i="30" s="1"/>
  <c r="AF177" i="30"/>
  <c r="Z96" i="30"/>
  <c r="S97" i="30" s="1"/>
  <c r="Y96" i="30"/>
  <c r="AQ182" i="30"/>
  <c r="AV181" i="30"/>
  <c r="AR182" i="30"/>
  <c r="BR192" i="30"/>
  <c r="BQ192" i="30"/>
  <c r="BV191" i="30"/>
  <c r="BF190" i="30" l="1"/>
  <c r="BK189" i="30"/>
  <c r="BN189" i="30" s="1"/>
  <c r="BH190" i="30"/>
  <c r="CD194" i="30"/>
  <c r="CI193" i="30"/>
  <c r="CE194" i="30"/>
  <c r="W98" i="30"/>
  <c r="P97" i="30"/>
  <c r="Q98" i="30" s="1"/>
  <c r="T97" i="30"/>
  <c r="AM177" i="30"/>
  <c r="AL177" i="30"/>
  <c r="AJ178" i="30"/>
  <c r="AG177" i="30"/>
  <c r="AC177" i="30"/>
  <c r="AU182" i="30"/>
  <c r="AS182" i="30"/>
  <c r="AX181" i="30"/>
  <c r="BA181" i="30" s="1"/>
  <c r="BU192" i="30"/>
  <c r="BS192" i="30"/>
  <c r="BX191" i="30"/>
  <c r="CA191" i="30" s="1"/>
  <c r="BM190" i="30" l="1"/>
  <c r="BL190" i="30"/>
  <c r="BJ191" i="30"/>
  <c r="BC190" i="30"/>
  <c r="BG190" i="30"/>
  <c r="CH194" i="30"/>
  <c r="CF194" i="30"/>
  <c r="CK193" i="30"/>
  <c r="CN193" i="30" s="1"/>
  <c r="AE178" i="30"/>
  <c r="BZ192" i="30"/>
  <c r="R98" i="30"/>
  <c r="U97" i="30"/>
  <c r="AD178" i="30"/>
  <c r="AI177" i="30"/>
  <c r="AY182" i="30"/>
  <c r="AW183" i="30"/>
  <c r="AT182" i="30"/>
  <c r="AP182" i="30"/>
  <c r="AZ182" i="30"/>
  <c r="BY192" i="30"/>
  <c r="BW193" i="30"/>
  <c r="BP192" i="30"/>
  <c r="BT192" i="30"/>
  <c r="BD191" i="30" l="1"/>
  <c r="BI190" i="30"/>
  <c r="BE191" i="30"/>
  <c r="CL194" i="30"/>
  <c r="CJ195" i="30"/>
  <c r="CG194" i="30"/>
  <c r="CC194" i="30"/>
  <c r="CM194" i="30"/>
  <c r="AH178" i="30"/>
  <c r="AF178" i="30"/>
  <c r="AK177" i="30"/>
  <c r="AN177" i="30" s="1"/>
  <c r="Y97" i="30"/>
  <c r="Z97" i="30"/>
  <c r="V97" i="30"/>
  <c r="AQ183" i="30"/>
  <c r="AV182" i="30"/>
  <c r="AR183" i="30"/>
  <c r="BQ193" i="30"/>
  <c r="BV192" i="30"/>
  <c r="BR193" i="30"/>
  <c r="BF191" i="30" l="1"/>
  <c r="BK190" i="30"/>
  <c r="BN190" i="30" s="1"/>
  <c r="BH191" i="30"/>
  <c r="CD195" i="30"/>
  <c r="CI194" i="30"/>
  <c r="CE195" i="30"/>
  <c r="X97" i="30"/>
  <c r="AA97" i="30" s="1"/>
  <c r="S98" i="30"/>
  <c r="AL178" i="30"/>
  <c r="AJ179" i="30"/>
  <c r="AG178" i="30"/>
  <c r="AC178" i="30"/>
  <c r="AM178" i="30"/>
  <c r="AX182" i="30"/>
  <c r="BA182" i="30" s="1"/>
  <c r="AS183" i="30"/>
  <c r="AU183" i="30"/>
  <c r="BX192" i="30"/>
  <c r="CA192" i="30" s="1"/>
  <c r="BU193" i="30"/>
  <c r="BS193" i="30"/>
  <c r="BM191" i="30" l="1"/>
  <c r="BJ192" i="30"/>
  <c r="BL191" i="30"/>
  <c r="BG191" i="30"/>
  <c r="BC191" i="30"/>
  <c r="CF195" i="30"/>
  <c r="CH195" i="30"/>
  <c r="CK194" i="30"/>
  <c r="CN194" i="30" s="1"/>
  <c r="AD179" i="30"/>
  <c r="AI178" i="30"/>
  <c r="AE179" i="30"/>
  <c r="T98" i="30"/>
  <c r="P98" i="30"/>
  <c r="Q99" i="30" s="1"/>
  <c r="W99" i="30"/>
  <c r="AZ183" i="30"/>
  <c r="AW184" i="30"/>
  <c r="AY183" i="30"/>
  <c r="AP183" i="30"/>
  <c r="AT183" i="30"/>
  <c r="BY193" i="30"/>
  <c r="BW194" i="30"/>
  <c r="BP193" i="30"/>
  <c r="BT193" i="30"/>
  <c r="BZ193" i="30"/>
  <c r="BE192" i="30" l="1"/>
  <c r="BD192" i="30"/>
  <c r="BI191" i="30"/>
  <c r="CM195" i="30"/>
  <c r="CJ196" i="30"/>
  <c r="CL195" i="30"/>
  <c r="CG195" i="30"/>
  <c r="CC195" i="30"/>
  <c r="AF179" i="30"/>
  <c r="AH179" i="30"/>
  <c r="AK178" i="30"/>
  <c r="AN178" i="30" s="1"/>
  <c r="R99" i="30"/>
  <c r="U98" i="30"/>
  <c r="AQ184" i="30"/>
  <c r="AV183" i="30"/>
  <c r="AR184" i="30"/>
  <c r="BQ194" i="30"/>
  <c r="BV193" i="30"/>
  <c r="BR194" i="30"/>
  <c r="BH192" i="30" l="1"/>
  <c r="BF192" i="30"/>
  <c r="BK191" i="30"/>
  <c r="BN191" i="30" s="1"/>
  <c r="CE196" i="30"/>
  <c r="CD196" i="30"/>
  <c r="CI195" i="30"/>
  <c r="Y98" i="30"/>
  <c r="V98" i="30"/>
  <c r="Z98" i="30"/>
  <c r="AM179" i="30"/>
  <c r="AJ180" i="30"/>
  <c r="AL179" i="30"/>
  <c r="AG179" i="30"/>
  <c r="AC179" i="30"/>
  <c r="AX183" i="30"/>
  <c r="BA183" i="30" s="1"/>
  <c r="AU184" i="30"/>
  <c r="AS184" i="30"/>
  <c r="BX193" i="30"/>
  <c r="CA193" i="30" s="1"/>
  <c r="BU194" i="30"/>
  <c r="BS194" i="30"/>
  <c r="BL192" i="30" l="1"/>
  <c r="BJ193" i="30"/>
  <c r="BG192" i="30"/>
  <c r="BC192" i="30"/>
  <c r="BM192" i="30"/>
  <c r="CH196" i="30"/>
  <c r="CF196" i="30"/>
  <c r="CK195" i="30"/>
  <c r="CN195" i="30" s="1"/>
  <c r="AE180" i="30"/>
  <c r="S99" i="30"/>
  <c r="X98" i="30"/>
  <c r="AA98" i="30" s="1"/>
  <c r="AD180" i="30"/>
  <c r="AI179" i="30"/>
  <c r="AW185" i="30"/>
  <c r="AY184" i="30"/>
  <c r="AP184" i="30"/>
  <c r="AT184" i="30"/>
  <c r="AZ184" i="30"/>
  <c r="BY194" i="30"/>
  <c r="BW195" i="30"/>
  <c r="BT194" i="30"/>
  <c r="BP194" i="30"/>
  <c r="BZ194" i="30"/>
  <c r="BD193" i="30" l="1"/>
  <c r="BI192" i="30"/>
  <c r="BE193" i="30"/>
  <c r="CL196" i="30"/>
  <c r="CJ197" i="30"/>
  <c r="CG196" i="30"/>
  <c r="CC196" i="30"/>
  <c r="CM196" i="30"/>
  <c r="AH180" i="30"/>
  <c r="AK179" i="30"/>
  <c r="AN179" i="30" s="1"/>
  <c r="AF180" i="30"/>
  <c r="W100" i="30"/>
  <c r="P99" i="30"/>
  <c r="Q100" i="30" s="1"/>
  <c r="T99" i="30"/>
  <c r="AQ185" i="30"/>
  <c r="AV184" i="30"/>
  <c r="AR185" i="30"/>
  <c r="BQ195" i="30"/>
  <c r="BV194" i="30"/>
  <c r="BR195" i="30"/>
  <c r="BK192" i="30" l="1"/>
  <c r="BN192" i="30" s="1"/>
  <c r="BH193" i="30"/>
  <c r="BF193" i="30"/>
  <c r="CD197" i="30"/>
  <c r="CI196" i="30"/>
  <c r="CE197" i="30"/>
  <c r="R100" i="30"/>
  <c r="U99" i="30"/>
  <c r="AL180" i="30"/>
  <c r="AJ181" i="30"/>
  <c r="AG180" i="30"/>
  <c r="AC180" i="30"/>
  <c r="AM180" i="30"/>
  <c r="AS185" i="30"/>
  <c r="AX184" i="30"/>
  <c r="BA184" i="30" s="1"/>
  <c r="AU185" i="30"/>
  <c r="BU195" i="30"/>
  <c r="BS195" i="30"/>
  <c r="BX194" i="30"/>
  <c r="CA194" i="30" s="1"/>
  <c r="BL193" i="30" l="1"/>
  <c r="BJ194" i="30"/>
  <c r="BG193" i="30"/>
  <c r="BC193" i="30"/>
  <c r="BM193" i="30"/>
  <c r="CF197" i="30"/>
  <c r="CK196" i="30"/>
  <c r="CN196" i="30" s="1"/>
  <c r="CH197" i="30"/>
  <c r="CM197" i="30" s="1"/>
  <c r="AD181" i="30"/>
  <c r="AI180" i="30"/>
  <c r="Y99" i="30"/>
  <c r="Z99" i="30"/>
  <c r="V99" i="30"/>
  <c r="AE181" i="30"/>
  <c r="AZ185" i="30"/>
  <c r="AW186" i="30"/>
  <c r="AY185" i="30"/>
  <c r="AT185" i="30"/>
  <c r="AP185" i="30"/>
  <c r="BZ195" i="30"/>
  <c r="BY195" i="30"/>
  <c r="BW196" i="30"/>
  <c r="BT195" i="30"/>
  <c r="BP195" i="30"/>
  <c r="BD194" i="30" l="1"/>
  <c r="BI193" i="30"/>
  <c r="BE194" i="30"/>
  <c r="CJ198" i="30"/>
  <c r="CL197" i="30"/>
  <c r="CG197" i="30"/>
  <c r="CC197" i="30"/>
  <c r="AH181" i="30"/>
  <c r="AK180" i="30"/>
  <c r="AN180" i="30" s="1"/>
  <c r="AF181" i="30"/>
  <c r="X99" i="30"/>
  <c r="AA99" i="30" s="1"/>
  <c r="S100" i="30"/>
  <c r="AR186" i="30"/>
  <c r="AQ186" i="30"/>
  <c r="AV185" i="30"/>
  <c r="BQ196" i="30"/>
  <c r="BV195" i="30"/>
  <c r="BR196" i="30"/>
  <c r="BF194" i="30" l="1"/>
  <c r="BK193" i="30"/>
  <c r="BN193" i="30" s="1"/>
  <c r="BH194" i="30"/>
  <c r="BM194" i="30" s="1"/>
  <c r="CD198" i="30"/>
  <c r="CI197" i="30"/>
  <c r="CE198" i="30"/>
  <c r="AJ182" i="30"/>
  <c r="AL181" i="30"/>
  <c r="AC181" i="30"/>
  <c r="AG181" i="30"/>
  <c r="P100" i="30"/>
  <c r="Q101" i="30" s="1"/>
  <c r="W101" i="30"/>
  <c r="T100" i="30"/>
  <c r="AM181" i="30"/>
  <c r="AU186" i="30"/>
  <c r="AX185" i="30"/>
  <c r="BA185" i="30" s="1"/>
  <c r="AS186" i="30"/>
  <c r="BS196" i="30"/>
  <c r="BX195" i="30"/>
  <c r="CA195" i="30" s="1"/>
  <c r="BU196" i="30"/>
  <c r="BJ195" i="30" l="1"/>
  <c r="BL194" i="30"/>
  <c r="BG194" i="30"/>
  <c r="BC194" i="30"/>
  <c r="CK197" i="30"/>
  <c r="CN197" i="30" s="1"/>
  <c r="CF198" i="30"/>
  <c r="CH198" i="30"/>
  <c r="U100" i="30"/>
  <c r="R101" i="30"/>
  <c r="AE182" i="30"/>
  <c r="AD182" i="30"/>
  <c r="AI181" i="30"/>
  <c r="AY186" i="30"/>
  <c r="AW187" i="30"/>
  <c r="AT186" i="30"/>
  <c r="AP186" i="30"/>
  <c r="AZ186" i="30"/>
  <c r="BZ196" i="30"/>
  <c r="BW197" i="30"/>
  <c r="BY196" i="30"/>
  <c r="BT196" i="30"/>
  <c r="BP196" i="30"/>
  <c r="CM198" i="30" l="1"/>
  <c r="BE195" i="30"/>
  <c r="BD195" i="30"/>
  <c r="BI194" i="30"/>
  <c r="CL198" i="30"/>
  <c r="CJ199" i="30"/>
  <c r="CG198" i="30"/>
  <c r="CC198" i="30"/>
  <c r="AH182" i="30"/>
  <c r="AK181" i="30"/>
  <c r="AN181" i="30" s="1"/>
  <c r="AF182" i="30"/>
  <c r="V100" i="30"/>
  <c r="Z100" i="30"/>
  <c r="Y100" i="30"/>
  <c r="AQ187" i="30"/>
  <c r="AV186" i="30"/>
  <c r="AR187" i="30"/>
  <c r="BQ197" i="30"/>
  <c r="BV196" i="30"/>
  <c r="BR197" i="30"/>
  <c r="BH195" i="30" l="1"/>
  <c r="BF195" i="30"/>
  <c r="BK194" i="30"/>
  <c r="BN194" i="30" s="1"/>
  <c r="CD199" i="30"/>
  <c r="CI198" i="30"/>
  <c r="CE199" i="30"/>
  <c r="AJ183" i="30"/>
  <c r="AL182" i="30"/>
  <c r="AC182" i="30"/>
  <c r="AG182" i="30"/>
  <c r="X100" i="30"/>
  <c r="AA100" i="30" s="1"/>
  <c r="S101" i="30"/>
  <c r="AM182" i="30"/>
  <c r="AS187" i="30"/>
  <c r="AX186" i="30"/>
  <c r="BA186" i="30" s="1"/>
  <c r="AU187" i="30"/>
  <c r="BS197" i="30"/>
  <c r="BX196" i="30"/>
  <c r="CA196" i="30" s="1"/>
  <c r="BU197" i="30"/>
  <c r="BL195" i="30" l="1"/>
  <c r="BJ196" i="30"/>
  <c r="BC195" i="30"/>
  <c r="BG195" i="30"/>
  <c r="BM195" i="30"/>
  <c r="CF199" i="30"/>
  <c r="CH199" i="30"/>
  <c r="CK198" i="30"/>
  <c r="CN198" i="30" s="1"/>
  <c r="AD183" i="30"/>
  <c r="AI182" i="30"/>
  <c r="T101" i="30"/>
  <c r="W102" i="30"/>
  <c r="P101" i="30"/>
  <c r="Q102" i="30" s="1"/>
  <c r="AE183" i="30"/>
  <c r="AZ187" i="30"/>
  <c r="AW188" i="30"/>
  <c r="AY187" i="30"/>
  <c r="AT187" i="30"/>
  <c r="AP187" i="30"/>
  <c r="BW198" i="30"/>
  <c r="BY197" i="30"/>
  <c r="BP197" i="30"/>
  <c r="BT197" i="30"/>
  <c r="BZ197" i="30"/>
  <c r="BE196" i="30" l="1"/>
  <c r="BD196" i="30"/>
  <c r="BI195" i="30"/>
  <c r="CM199" i="30"/>
  <c r="CL199" i="30"/>
  <c r="CJ200" i="30"/>
  <c r="CG199" i="30"/>
  <c r="CC199" i="30"/>
  <c r="U101" i="30"/>
  <c r="R102" i="30"/>
  <c r="AK182" i="30"/>
  <c r="AN182" i="30" s="1"/>
  <c r="AF183" i="30"/>
  <c r="AH183" i="30"/>
  <c r="AQ188" i="30"/>
  <c r="AV187" i="30"/>
  <c r="AR188" i="30"/>
  <c r="BR198" i="30"/>
  <c r="BQ198" i="30"/>
  <c r="BV197" i="30"/>
  <c r="BH196" i="30" l="1"/>
  <c r="BM196" i="30" s="1"/>
  <c r="BF196" i="30"/>
  <c r="BK195" i="30"/>
  <c r="BN195" i="30" s="1"/>
  <c r="CE200" i="30"/>
  <c r="CD200" i="30"/>
  <c r="CI199" i="30"/>
  <c r="AL183" i="30"/>
  <c r="AJ184" i="30"/>
  <c r="AC183" i="30"/>
  <c r="AG183" i="30"/>
  <c r="AM183" i="30"/>
  <c r="V101" i="30"/>
  <c r="Z101" i="30"/>
  <c r="Y101" i="30"/>
  <c r="AU188" i="30"/>
  <c r="AS188" i="30"/>
  <c r="AX187" i="30"/>
  <c r="BA187" i="30" s="1"/>
  <c r="BS198" i="30"/>
  <c r="BX197" i="30"/>
  <c r="CA197" i="30" s="1"/>
  <c r="BU198" i="30"/>
  <c r="BL196" i="30" l="1"/>
  <c r="BJ197" i="30"/>
  <c r="BG196" i="30"/>
  <c r="BC196" i="30"/>
  <c r="CF200" i="30"/>
  <c r="CK199" i="30"/>
  <c r="CN199" i="30" s="1"/>
  <c r="CH200" i="30"/>
  <c r="AE184" i="30"/>
  <c r="X101" i="30"/>
  <c r="AA101" i="30" s="1"/>
  <c r="S102" i="30"/>
  <c r="AD184" i="30"/>
  <c r="AI183" i="30"/>
  <c r="AY188" i="30"/>
  <c r="AW189" i="30"/>
  <c r="AT188" i="30"/>
  <c r="AP188" i="30"/>
  <c r="AZ188" i="30"/>
  <c r="BZ198" i="30"/>
  <c r="BY198" i="30"/>
  <c r="BW199" i="30"/>
  <c r="BT198" i="30"/>
  <c r="BP198" i="30"/>
  <c r="BD197" i="30" l="1"/>
  <c r="BI196" i="30"/>
  <c r="BE197" i="30"/>
  <c r="CM200" i="30"/>
  <c r="CL200" i="30"/>
  <c r="CJ201" i="30"/>
  <c r="CG200" i="30"/>
  <c r="CC200" i="30"/>
  <c r="AK183" i="30"/>
  <c r="AN183" i="30" s="1"/>
  <c r="AH184" i="30"/>
  <c r="AF184" i="30"/>
  <c r="T102" i="30"/>
  <c r="P102" i="30"/>
  <c r="Q103" i="30" s="1"/>
  <c r="W103" i="30"/>
  <c r="AQ189" i="30"/>
  <c r="AV188" i="30"/>
  <c r="AR189" i="30"/>
  <c r="BQ199" i="30"/>
  <c r="BV198" i="30"/>
  <c r="BR199" i="30"/>
  <c r="BH197" i="30" l="1"/>
  <c r="BF197" i="30"/>
  <c r="BK196" i="30"/>
  <c r="BN196" i="30" s="1"/>
  <c r="CD201" i="30"/>
  <c r="CI200" i="30"/>
  <c r="CE201" i="30"/>
  <c r="AL184" i="30"/>
  <c r="AJ185" i="30"/>
  <c r="AG184" i="30"/>
  <c r="AC184" i="30"/>
  <c r="AM184" i="30"/>
  <c r="R103" i="30"/>
  <c r="U102" i="30"/>
  <c r="AU189" i="30"/>
  <c r="AS189" i="30"/>
  <c r="AX188" i="30"/>
  <c r="BA188" i="30" s="1"/>
  <c r="BU199" i="30"/>
  <c r="BS199" i="30"/>
  <c r="BX198" i="30"/>
  <c r="CA198" i="30" s="1"/>
  <c r="BL197" i="30" l="1"/>
  <c r="BJ198" i="30"/>
  <c r="BG197" i="30"/>
  <c r="BC197" i="30"/>
  <c r="BM197" i="30"/>
  <c r="CH201" i="30"/>
  <c r="CF201" i="30"/>
  <c r="CK200" i="30"/>
  <c r="CN200" i="30" s="1"/>
  <c r="Y102" i="30"/>
  <c r="Z102" i="30"/>
  <c r="V102" i="30"/>
  <c r="AE185" i="30"/>
  <c r="AD185" i="30"/>
  <c r="AI184" i="30"/>
  <c r="AW190" i="30"/>
  <c r="AY189" i="30"/>
  <c r="AT189" i="30"/>
  <c r="AP189" i="30"/>
  <c r="AZ189" i="30"/>
  <c r="BY199" i="30"/>
  <c r="BW200" i="30"/>
  <c r="BT199" i="30"/>
  <c r="BP199" i="30"/>
  <c r="BZ199" i="30"/>
  <c r="BE198" i="30" l="1"/>
  <c r="BD198" i="30"/>
  <c r="BI197" i="30"/>
  <c r="CJ202" i="30"/>
  <c r="CL201" i="30"/>
  <c r="CG201" i="30"/>
  <c r="CC201" i="30"/>
  <c r="CM201" i="30"/>
  <c r="S103" i="30"/>
  <c r="X102" i="30"/>
  <c r="AA102" i="30" s="1"/>
  <c r="AK184" i="30"/>
  <c r="AN184" i="30" s="1"/>
  <c r="AH185" i="30"/>
  <c r="AF185" i="30"/>
  <c r="AQ190" i="30"/>
  <c r="AV189" i="30"/>
  <c r="AR190" i="30"/>
  <c r="BQ200" i="30"/>
  <c r="BV199" i="30"/>
  <c r="BR200" i="30"/>
  <c r="BK197" i="30" l="1"/>
  <c r="BN197" i="30" s="1"/>
  <c r="BF198" i="30"/>
  <c r="BH198" i="30"/>
  <c r="BM198" i="30" s="1"/>
  <c r="CD202" i="30"/>
  <c r="CI201" i="30"/>
  <c r="CE202" i="30"/>
  <c r="AL185" i="30"/>
  <c r="AJ186" i="30"/>
  <c r="AG185" i="30"/>
  <c r="AC185" i="30"/>
  <c r="AM185" i="30"/>
  <c r="W104" i="30"/>
  <c r="T103" i="30"/>
  <c r="P103" i="30"/>
  <c r="Q104" i="30" s="1"/>
  <c r="AS190" i="30"/>
  <c r="AX189" i="30"/>
  <c r="BA189" i="30" s="1"/>
  <c r="AU190" i="30"/>
  <c r="BX199" i="30"/>
  <c r="CA199" i="30" s="1"/>
  <c r="BU200" i="30"/>
  <c r="BS200" i="30"/>
  <c r="BL198" i="30" l="1"/>
  <c r="BJ199" i="30"/>
  <c r="BG198" i="30"/>
  <c r="BC198" i="30"/>
  <c r="CH202" i="30"/>
  <c r="CF202" i="30"/>
  <c r="CK201" i="30"/>
  <c r="CN201" i="30" s="1"/>
  <c r="U103" i="30"/>
  <c r="R104" i="30"/>
  <c r="AE186" i="30"/>
  <c r="AD186" i="30"/>
  <c r="AI185" i="30"/>
  <c r="AZ190" i="30"/>
  <c r="BZ200" i="30"/>
  <c r="AY190" i="30"/>
  <c r="AW191" i="30"/>
  <c r="AT190" i="30"/>
  <c r="AP190" i="30"/>
  <c r="BW201" i="30"/>
  <c r="BY200" i="30"/>
  <c r="BT200" i="30"/>
  <c r="BP200" i="30"/>
  <c r="BE199" i="30" l="1"/>
  <c r="BD199" i="30"/>
  <c r="BI198" i="30"/>
  <c r="CL202" i="30"/>
  <c r="CJ203" i="30"/>
  <c r="CG202" i="30"/>
  <c r="CC202" i="30"/>
  <c r="CM202" i="30"/>
  <c r="AH186" i="30"/>
  <c r="AF186" i="30"/>
  <c r="AK185" i="30"/>
  <c r="AN185" i="30" s="1"/>
  <c r="V103" i="30"/>
  <c r="Z103" i="30"/>
  <c r="Y103" i="30"/>
  <c r="AQ191" i="30"/>
  <c r="AV190" i="30"/>
  <c r="AR191" i="30"/>
  <c r="BQ201" i="30"/>
  <c r="BV200" i="30"/>
  <c r="BR201" i="30"/>
  <c r="BK198" i="30" l="1"/>
  <c r="BN198" i="30" s="1"/>
  <c r="BF199" i="30"/>
  <c r="BH199" i="30"/>
  <c r="BM199" i="30" s="1"/>
  <c r="CD203" i="30"/>
  <c r="CI202" i="30"/>
  <c r="CE203" i="30"/>
  <c r="X103" i="30"/>
  <c r="AA103" i="30" s="1"/>
  <c r="S104" i="30"/>
  <c r="AJ187" i="30"/>
  <c r="AL186" i="30"/>
  <c r="AC186" i="30"/>
  <c r="AG186" i="30"/>
  <c r="AM186" i="30"/>
  <c r="AX190" i="30"/>
  <c r="BA190" i="30" s="1"/>
  <c r="AU191" i="30"/>
  <c r="AS191" i="30"/>
  <c r="BX200" i="30"/>
  <c r="CA200" i="30" s="1"/>
  <c r="BS201" i="30"/>
  <c r="BU201" i="30"/>
  <c r="BJ200" i="30" l="1"/>
  <c r="BL199" i="30"/>
  <c r="BG199" i="30"/>
  <c r="BC199" i="30"/>
  <c r="CF203" i="30"/>
  <c r="CK202" i="30"/>
  <c r="CN202" i="30" s="1"/>
  <c r="CH203" i="30"/>
  <c r="AE187" i="30"/>
  <c r="W105" i="30"/>
  <c r="T104" i="30"/>
  <c r="P104" i="30"/>
  <c r="Q105" i="30" s="1"/>
  <c r="AD187" i="30"/>
  <c r="AI186" i="30"/>
  <c r="AY191" i="30"/>
  <c r="AW192" i="30"/>
  <c r="AT191" i="30"/>
  <c r="AP191" i="30"/>
  <c r="AZ191" i="30"/>
  <c r="BW202" i="30"/>
  <c r="BY201" i="30"/>
  <c r="BP201" i="30"/>
  <c r="BT201" i="30"/>
  <c r="BZ201" i="30"/>
  <c r="BD200" i="30" l="1"/>
  <c r="BI199" i="30"/>
  <c r="BE200" i="30"/>
  <c r="CM203" i="30"/>
  <c r="CJ204" i="30"/>
  <c r="CL203" i="30"/>
  <c r="CG203" i="30"/>
  <c r="CC203" i="30"/>
  <c r="AK186" i="30"/>
  <c r="AN186" i="30" s="1"/>
  <c r="AH187" i="30"/>
  <c r="AF187" i="30"/>
  <c r="R105" i="30"/>
  <c r="U104" i="30"/>
  <c r="AQ192" i="30"/>
  <c r="AV191" i="30"/>
  <c r="AR192" i="30"/>
  <c r="BQ202" i="30"/>
  <c r="BV201" i="30"/>
  <c r="BR202" i="30"/>
  <c r="BK199" i="30" l="1"/>
  <c r="BN199" i="30" s="1"/>
  <c r="BF200" i="30"/>
  <c r="BH200" i="30"/>
  <c r="BM200" i="30" s="1"/>
  <c r="CE204" i="30"/>
  <c r="CD204" i="30"/>
  <c r="CI203" i="30"/>
  <c r="AL187" i="30"/>
  <c r="AJ188" i="30"/>
  <c r="AC187" i="30"/>
  <c r="AG187" i="30"/>
  <c r="V104" i="30"/>
  <c r="Z104" i="30"/>
  <c r="Y104" i="30"/>
  <c r="AM187" i="30"/>
  <c r="AX191" i="30"/>
  <c r="BA191" i="30" s="1"/>
  <c r="AU192" i="30"/>
  <c r="AS192" i="30"/>
  <c r="BX201" i="30"/>
  <c r="CA201" i="30" s="1"/>
  <c r="BS202" i="30"/>
  <c r="BU202" i="30"/>
  <c r="BJ201" i="30" l="1"/>
  <c r="BL200" i="30"/>
  <c r="BG200" i="30"/>
  <c r="BC200" i="30"/>
  <c r="CH204" i="30"/>
  <c r="CK203" i="30"/>
  <c r="CN203" i="30" s="1"/>
  <c r="CF204" i="30"/>
  <c r="AD188" i="30"/>
  <c r="AI187" i="30"/>
  <c r="S105" i="30"/>
  <c r="X104" i="30"/>
  <c r="AA104" i="30" s="1"/>
  <c r="AE188" i="30"/>
  <c r="AW193" i="30"/>
  <c r="AY192" i="30"/>
  <c r="AT192" i="30"/>
  <c r="AP192" i="30"/>
  <c r="AZ192" i="30"/>
  <c r="BZ202" i="30"/>
  <c r="BW203" i="30"/>
  <c r="BY202" i="30"/>
  <c r="BP202" i="30"/>
  <c r="BT202" i="30"/>
  <c r="BE201" i="30" l="1"/>
  <c r="BD201" i="30"/>
  <c r="BI200" i="30"/>
  <c r="CL204" i="30"/>
  <c r="CJ205" i="30"/>
  <c r="CG204" i="30"/>
  <c r="CC204" i="30"/>
  <c r="CM204" i="30"/>
  <c r="P105" i="30"/>
  <c r="T105" i="30"/>
  <c r="W106" i="30"/>
  <c r="AF188" i="30"/>
  <c r="AK187" i="30"/>
  <c r="AN187" i="30" s="1"/>
  <c r="AH188" i="30"/>
  <c r="AQ193" i="30"/>
  <c r="AV192" i="30"/>
  <c r="AR193" i="30"/>
  <c r="BQ203" i="30"/>
  <c r="BV202" i="30"/>
  <c r="BR203" i="30"/>
  <c r="BK200" i="30" l="1"/>
  <c r="BN200" i="30" s="1"/>
  <c r="BH201" i="30"/>
  <c r="BF201" i="30"/>
  <c r="AM188" i="30"/>
  <c r="CD205" i="30"/>
  <c r="CI204" i="30"/>
  <c r="CE205" i="30"/>
  <c r="R106" i="30"/>
  <c r="U105" i="30"/>
  <c r="V105" i="30" s="1"/>
  <c r="AL188" i="30"/>
  <c r="AJ189" i="30"/>
  <c r="AC188" i="30"/>
  <c r="AG188" i="30"/>
  <c r="Q106" i="30"/>
  <c r="AX192" i="30"/>
  <c r="BA192" i="30" s="1"/>
  <c r="AU193" i="30"/>
  <c r="AS193" i="30"/>
  <c r="BX202" i="30"/>
  <c r="CA202" i="30" s="1"/>
  <c r="BU203" i="30"/>
  <c r="BS203" i="30"/>
  <c r="BJ202" i="30" l="1"/>
  <c r="BL201" i="30"/>
  <c r="BG201" i="30"/>
  <c r="BC201" i="30"/>
  <c r="BM201" i="30"/>
  <c r="CH205" i="30"/>
  <c r="CF205" i="30"/>
  <c r="CK204" i="30"/>
  <c r="CN204" i="30" s="1"/>
  <c r="X105" i="30"/>
  <c r="AA105" i="30" s="1"/>
  <c r="AD189" i="30"/>
  <c r="AI188" i="30"/>
  <c r="Z105" i="30"/>
  <c r="S106" i="30" s="1"/>
  <c r="Y105" i="30"/>
  <c r="AE189" i="30"/>
  <c r="AY193" i="30"/>
  <c r="AW194" i="30"/>
  <c r="AT193" i="30"/>
  <c r="AP193" i="30"/>
  <c r="AZ193" i="30"/>
  <c r="BZ203" i="30"/>
  <c r="BW204" i="30"/>
  <c r="BY203" i="30"/>
  <c r="BT203" i="30"/>
  <c r="BP203" i="30"/>
  <c r="BD202" i="30" l="1"/>
  <c r="BI201" i="30"/>
  <c r="BE202" i="30"/>
  <c r="CM205" i="30"/>
  <c r="CL205" i="30"/>
  <c r="CJ206" i="30"/>
  <c r="CG205" i="30"/>
  <c r="CC205" i="30"/>
  <c r="W107" i="30"/>
  <c r="P106" i="30"/>
  <c r="T106" i="30"/>
  <c r="AH189" i="30"/>
  <c r="AF189" i="30"/>
  <c r="AK188" i="30"/>
  <c r="AN188" i="30" s="1"/>
  <c r="AR194" i="30"/>
  <c r="AQ194" i="30"/>
  <c r="AV193" i="30"/>
  <c r="BQ204" i="30"/>
  <c r="BV203" i="30"/>
  <c r="BR204" i="30"/>
  <c r="BH202" i="30" l="1"/>
  <c r="BF202" i="30"/>
  <c r="BK201" i="30"/>
  <c r="BN201" i="30" s="1"/>
  <c r="CD206" i="30"/>
  <c r="CI205" i="30"/>
  <c r="CE206" i="30"/>
  <c r="AL189" i="30"/>
  <c r="AJ190" i="30"/>
  <c r="AG189" i="30"/>
  <c r="AC189" i="30"/>
  <c r="R107" i="30"/>
  <c r="U106" i="30"/>
  <c r="AM189" i="30"/>
  <c r="Q107" i="30"/>
  <c r="V106" i="30"/>
  <c r="AU194" i="30"/>
  <c r="AX193" i="30"/>
  <c r="BA193" i="30" s="1"/>
  <c r="AS194" i="30"/>
  <c r="BS204" i="30"/>
  <c r="BX203" i="30"/>
  <c r="CA203" i="30" s="1"/>
  <c r="BU204" i="30"/>
  <c r="BJ203" i="30" l="1"/>
  <c r="BL202" i="30"/>
  <c r="BG202" i="30"/>
  <c r="BC202" i="30"/>
  <c r="BM202" i="30"/>
  <c r="CH206" i="30"/>
  <c r="CK205" i="30"/>
  <c r="CN205" i="30" s="1"/>
  <c r="CF206" i="30"/>
  <c r="Z106" i="30"/>
  <c r="S107" i="30" s="1"/>
  <c r="Y106" i="30"/>
  <c r="AD190" i="30"/>
  <c r="AI189" i="30"/>
  <c r="AZ194" i="30"/>
  <c r="AE190" i="30"/>
  <c r="X106" i="30"/>
  <c r="AA106" i="30" s="1"/>
  <c r="AY194" i="30"/>
  <c r="AW195" i="30"/>
  <c r="AT194" i="30"/>
  <c r="AP194" i="30"/>
  <c r="BZ204" i="30"/>
  <c r="BW205" i="30"/>
  <c r="BY204" i="30"/>
  <c r="BT204" i="30"/>
  <c r="BP204" i="30"/>
  <c r="BD203" i="30" l="1"/>
  <c r="BI202" i="30"/>
  <c r="BE203" i="30"/>
  <c r="CL206" i="30"/>
  <c r="CJ207" i="30"/>
  <c r="CG206" i="30"/>
  <c r="CC206" i="30"/>
  <c r="CM206" i="30"/>
  <c r="AF190" i="30"/>
  <c r="AH190" i="30"/>
  <c r="AK189" i="30"/>
  <c r="AN189" i="30" s="1"/>
  <c r="T107" i="30"/>
  <c r="W108" i="30"/>
  <c r="P107" i="30"/>
  <c r="AQ195" i="30"/>
  <c r="AV194" i="30"/>
  <c r="AR195" i="30"/>
  <c r="BQ205" i="30"/>
  <c r="BV204" i="30"/>
  <c r="BR205" i="30"/>
  <c r="AM190" i="30" l="1"/>
  <c r="BK202" i="30"/>
  <c r="BN202" i="30" s="1"/>
  <c r="BH203" i="30"/>
  <c r="BF203" i="30"/>
  <c r="CD207" i="30"/>
  <c r="CI206" i="30"/>
  <c r="CE207" i="30"/>
  <c r="Q108" i="30"/>
  <c r="R108" i="30"/>
  <c r="U107" i="30"/>
  <c r="V107" i="30" s="1"/>
  <c r="X107" i="30" s="1"/>
  <c r="AA107" i="30" s="1"/>
  <c r="AJ191" i="30"/>
  <c r="AL190" i="30"/>
  <c r="AC190" i="30"/>
  <c r="AG190" i="30"/>
  <c r="AS195" i="30"/>
  <c r="AX194" i="30"/>
  <c r="BA194" i="30" s="1"/>
  <c r="AU195" i="30"/>
  <c r="BX204" i="30"/>
  <c r="CA204" i="30" s="1"/>
  <c r="BS205" i="30"/>
  <c r="BU205" i="30"/>
  <c r="BM203" i="30" l="1"/>
  <c r="BJ204" i="30"/>
  <c r="BL203" i="30"/>
  <c r="BG203" i="30"/>
  <c r="BC203" i="30"/>
  <c r="CF207" i="30"/>
  <c r="CK206" i="30"/>
  <c r="CN206" i="30" s="1"/>
  <c r="AE191" i="30"/>
  <c r="AD191" i="30"/>
  <c r="AI190" i="30"/>
  <c r="Y107" i="30"/>
  <c r="Z107" i="30"/>
  <c r="S108" i="30" s="1"/>
  <c r="AZ195" i="30"/>
  <c r="AY195" i="30"/>
  <c r="AW196" i="30"/>
  <c r="AT195" i="30"/>
  <c r="AP195" i="30"/>
  <c r="BZ205" i="30"/>
  <c r="BY205" i="30"/>
  <c r="BW206" i="30"/>
  <c r="BT205" i="30"/>
  <c r="BP205" i="30"/>
  <c r="BE204" i="30" l="1"/>
  <c r="BD204" i="30"/>
  <c r="BI203" i="30"/>
  <c r="CJ208" i="30"/>
  <c r="CG207" i="30"/>
  <c r="CC207" i="30"/>
  <c r="T108" i="30"/>
  <c r="W109" i="30"/>
  <c r="P108" i="30"/>
  <c r="Q109" i="30" s="1"/>
  <c r="AK190" i="30"/>
  <c r="AN190" i="30" s="1"/>
  <c r="AF191" i="30"/>
  <c r="AH191" i="30"/>
  <c r="AQ196" i="30"/>
  <c r="AV195" i="30"/>
  <c r="AR196" i="30"/>
  <c r="BR206" i="30"/>
  <c r="BQ206" i="30"/>
  <c r="BV205" i="30"/>
  <c r="BK203" i="30" l="1"/>
  <c r="BN203" i="30" s="1"/>
  <c r="BH204" i="30"/>
  <c r="BF204" i="30"/>
  <c r="CD208" i="30"/>
  <c r="CE208" i="30"/>
  <c r="CH207" i="30"/>
  <c r="CI207" i="30" s="1"/>
  <c r="AL191" i="30"/>
  <c r="AJ192" i="30"/>
  <c r="AG191" i="30"/>
  <c r="AC191" i="30"/>
  <c r="AM191" i="30"/>
  <c r="U108" i="30"/>
  <c r="R109" i="30"/>
  <c r="AS196" i="30"/>
  <c r="AU196" i="30"/>
  <c r="AX195" i="30"/>
  <c r="BA195" i="30" s="1"/>
  <c r="BS206" i="30"/>
  <c r="BX205" i="30"/>
  <c r="CA205" i="30" s="1"/>
  <c r="CK207" i="30" l="1"/>
  <c r="CN207" i="30" s="1"/>
  <c r="BJ205" i="30"/>
  <c r="BL204" i="30"/>
  <c r="BG204" i="30"/>
  <c r="BC204" i="30"/>
  <c r="BM204" i="30"/>
  <c r="CM207" i="30"/>
  <c r="CF208" i="30" s="1"/>
  <c r="CL207" i="30"/>
  <c r="AE192" i="30"/>
  <c r="Z108" i="30"/>
  <c r="Y108" i="30"/>
  <c r="V108" i="30"/>
  <c r="AZ196" i="30"/>
  <c r="AD192" i="30"/>
  <c r="AI191" i="30"/>
  <c r="AW197" i="30"/>
  <c r="AY196" i="30"/>
  <c r="AT196" i="30"/>
  <c r="AP196" i="30"/>
  <c r="BW207" i="30"/>
  <c r="BP206" i="30"/>
  <c r="BT206" i="30"/>
  <c r="BD205" i="30" l="1"/>
  <c r="BI204" i="30"/>
  <c r="BE205" i="30"/>
  <c r="CJ209" i="30"/>
  <c r="CG208" i="30"/>
  <c r="CC208" i="30"/>
  <c r="AF192" i="30"/>
  <c r="AK191" i="30"/>
  <c r="AN191" i="30" s="1"/>
  <c r="AH192" i="30"/>
  <c r="S109" i="30"/>
  <c r="X108" i="30"/>
  <c r="AA108" i="30" s="1"/>
  <c r="AQ197" i="30"/>
  <c r="AV196" i="30"/>
  <c r="AR197" i="30"/>
  <c r="BQ207" i="30"/>
  <c r="BR207" i="30"/>
  <c r="BU206" i="30"/>
  <c r="BV206" i="30" s="1"/>
  <c r="BH205" i="30" l="1"/>
  <c r="BF205" i="30"/>
  <c r="BK204" i="30"/>
  <c r="BN204" i="30" s="1"/>
  <c r="CD209" i="30"/>
  <c r="CE209" i="30"/>
  <c r="CH208" i="30"/>
  <c r="CI208" i="30" s="1"/>
  <c r="BX206" i="30"/>
  <c r="CA206" i="30" s="1"/>
  <c r="P109" i="30"/>
  <c r="Q110" i="30" s="1"/>
  <c r="T109" i="30"/>
  <c r="W110" i="30"/>
  <c r="AL192" i="30"/>
  <c r="AJ193" i="30"/>
  <c r="AG192" i="30"/>
  <c r="AC192" i="30"/>
  <c r="AM192" i="30"/>
  <c r="AS197" i="30"/>
  <c r="AU197" i="30"/>
  <c r="AX196" i="30"/>
  <c r="BA196" i="30" s="1"/>
  <c r="BZ206" i="30"/>
  <c r="BS207" i="30" s="1"/>
  <c r="BY206" i="30"/>
  <c r="CK208" i="30" l="1"/>
  <c r="CN208" i="30" s="1"/>
  <c r="BJ206" i="30"/>
  <c r="BL205" i="30"/>
  <c r="BG205" i="30"/>
  <c r="BC205" i="30"/>
  <c r="BM205" i="30"/>
  <c r="CM208" i="30"/>
  <c r="CL208" i="30"/>
  <c r="CF209" i="30"/>
  <c r="U109" i="30"/>
  <c r="R110" i="30"/>
  <c r="AD193" i="30"/>
  <c r="AI192" i="30"/>
  <c r="AE193" i="30"/>
  <c r="AZ197" i="30"/>
  <c r="AY197" i="30"/>
  <c r="AW198" i="30"/>
  <c r="AT197" i="30"/>
  <c r="AP197" i="30"/>
  <c r="BW208" i="30"/>
  <c r="BP207" i="30"/>
  <c r="BT207" i="30"/>
  <c r="BD206" i="30" l="1"/>
  <c r="BI205" i="30"/>
  <c r="BE206" i="30"/>
  <c r="CJ210" i="30"/>
  <c r="CC209" i="30"/>
  <c r="CG209" i="30"/>
  <c r="AF193" i="30"/>
  <c r="AK192" i="30"/>
  <c r="AN192" i="30" s="1"/>
  <c r="AH193" i="30"/>
  <c r="V109" i="30"/>
  <c r="Z109" i="30"/>
  <c r="Y109" i="30"/>
  <c r="AQ198" i="30"/>
  <c r="AV197" i="30"/>
  <c r="AR198" i="30"/>
  <c r="BQ208" i="30"/>
  <c r="BR208" i="30"/>
  <c r="BU207" i="30"/>
  <c r="BV207" i="30" s="1"/>
  <c r="BK205" i="30" l="1"/>
  <c r="BN205" i="30" s="1"/>
  <c r="BF206" i="30"/>
  <c r="BH206" i="30"/>
  <c r="CD210" i="30"/>
  <c r="AM193" i="30"/>
  <c r="CE210" i="30"/>
  <c r="CH209" i="30"/>
  <c r="CI209" i="30" s="1"/>
  <c r="BX207" i="30"/>
  <c r="CA207" i="30" s="1"/>
  <c r="AL193" i="30"/>
  <c r="AJ194" i="30"/>
  <c r="AC193" i="30"/>
  <c r="AG193" i="30"/>
  <c r="S110" i="30"/>
  <c r="X109" i="30"/>
  <c r="AA109" i="30" s="1"/>
  <c r="AS198" i="30"/>
  <c r="AU198" i="30"/>
  <c r="AX197" i="30"/>
  <c r="BA197" i="30" s="1"/>
  <c r="BZ207" i="30"/>
  <c r="BS208" i="30" s="1"/>
  <c r="BY207" i="30"/>
  <c r="CK209" i="30" l="1"/>
  <c r="CN209" i="30" s="1"/>
  <c r="BM206" i="30"/>
  <c r="BJ207" i="30"/>
  <c r="BL206" i="30"/>
  <c r="BG206" i="30"/>
  <c r="BC206" i="30"/>
  <c r="CM209" i="30"/>
  <c r="CL209" i="30"/>
  <c r="CF210" i="30"/>
  <c r="P110" i="30"/>
  <c r="Q111" i="30" s="1"/>
  <c r="W111" i="30"/>
  <c r="T110" i="30"/>
  <c r="AE194" i="30"/>
  <c r="AD194" i="30"/>
  <c r="AI193" i="30"/>
  <c r="AZ198" i="30"/>
  <c r="AY198" i="30"/>
  <c r="AW199" i="30"/>
  <c r="AT198" i="30"/>
  <c r="AP198" i="30"/>
  <c r="BW209" i="30"/>
  <c r="BT208" i="30"/>
  <c r="BP208" i="30"/>
  <c r="BD207" i="30" l="1"/>
  <c r="BE207" i="30"/>
  <c r="BI206" i="30"/>
  <c r="BF207" i="30" s="1"/>
  <c r="CJ211" i="30"/>
  <c r="CG210" i="30"/>
  <c r="CC210" i="30"/>
  <c r="R111" i="30"/>
  <c r="U110" i="30"/>
  <c r="AH194" i="30"/>
  <c r="AF194" i="30"/>
  <c r="AK193" i="30"/>
  <c r="AN193" i="30" s="1"/>
  <c r="AQ199" i="30"/>
  <c r="AV198" i="30"/>
  <c r="AR199" i="30"/>
  <c r="BQ209" i="30"/>
  <c r="BR209" i="30"/>
  <c r="BU208" i="30"/>
  <c r="BV208" i="30" s="1"/>
  <c r="BJ208" i="30" l="1"/>
  <c r="BG207" i="30"/>
  <c r="BC207" i="30"/>
  <c r="BK206" i="30"/>
  <c r="BN206" i="30" s="1"/>
  <c r="BH207" i="30"/>
  <c r="CI210" i="30"/>
  <c r="CE211" i="30"/>
  <c r="CH210" i="30"/>
  <c r="CD211" i="30"/>
  <c r="BX208" i="30"/>
  <c r="CA208" i="30" s="1"/>
  <c r="AJ195" i="30"/>
  <c r="AL194" i="30"/>
  <c r="AG194" i="30"/>
  <c r="AC194" i="30"/>
  <c r="V110" i="30"/>
  <c r="X110" i="30" s="1"/>
  <c r="AA110" i="30" s="1"/>
  <c r="Z110" i="30"/>
  <c r="Y110" i="30"/>
  <c r="AM194" i="30"/>
  <c r="AU199" i="30"/>
  <c r="AS199" i="30"/>
  <c r="AX198" i="30"/>
  <c r="BA198" i="30" s="1"/>
  <c r="BZ208" i="30"/>
  <c r="BY208" i="30"/>
  <c r="BS209" i="30"/>
  <c r="BD208" i="30" l="1"/>
  <c r="CK210" i="30"/>
  <c r="CN210" i="30" s="1"/>
  <c r="BE208" i="30"/>
  <c r="BI207" i="30"/>
  <c r="BM207" i="30"/>
  <c r="BL207" i="30"/>
  <c r="CM210" i="30"/>
  <c r="CF211" i="30" s="1"/>
  <c r="CL210" i="30"/>
  <c r="AE195" i="30"/>
  <c r="S111" i="30"/>
  <c r="AD195" i="30"/>
  <c r="AI194" i="30"/>
  <c r="AY199" i="30"/>
  <c r="AW200" i="30"/>
  <c r="AT199" i="30"/>
  <c r="AP199" i="30"/>
  <c r="AZ199" i="30"/>
  <c r="BW210" i="30"/>
  <c r="BT209" i="30"/>
  <c r="BP209" i="30"/>
  <c r="BF208" i="30" l="1"/>
  <c r="BK207" i="30"/>
  <c r="BN207" i="30" s="1"/>
  <c r="BH208" i="30"/>
  <c r="CJ212" i="30"/>
  <c r="CC211" i="30"/>
  <c r="CG211" i="30"/>
  <c r="W112" i="30"/>
  <c r="T111" i="30"/>
  <c r="P111" i="30"/>
  <c r="AH195" i="30"/>
  <c r="AF195" i="30"/>
  <c r="AK194" i="30"/>
  <c r="AN194" i="30" s="1"/>
  <c r="AQ200" i="30"/>
  <c r="AV199" i="30"/>
  <c r="AR200" i="30"/>
  <c r="BR210" i="30"/>
  <c r="BU209" i="30"/>
  <c r="BV209" i="30" s="1"/>
  <c r="BQ210" i="30"/>
  <c r="BM208" i="30" l="1"/>
  <c r="BJ209" i="30"/>
  <c r="BL208" i="30"/>
  <c r="BC208" i="30"/>
  <c r="BG208" i="30"/>
  <c r="CD212" i="30"/>
  <c r="CE212" i="30"/>
  <c r="CH211" i="30"/>
  <c r="CI211" i="30" s="1"/>
  <c r="BX209" i="30"/>
  <c r="CA209" i="30" s="1"/>
  <c r="R112" i="30"/>
  <c r="U111" i="30"/>
  <c r="V111" i="30" s="1"/>
  <c r="AL195" i="30"/>
  <c r="AJ196" i="30"/>
  <c r="AG195" i="30"/>
  <c r="AC195" i="30"/>
  <c r="AM195" i="30"/>
  <c r="Q112" i="30"/>
  <c r="AX199" i="30"/>
  <c r="BA199" i="30" s="1"/>
  <c r="AU200" i="30"/>
  <c r="AS200" i="30"/>
  <c r="BZ209" i="30"/>
  <c r="BS210" i="30" s="1"/>
  <c r="BY209" i="30"/>
  <c r="CK211" i="30" l="1"/>
  <c r="CN211" i="30" s="1"/>
  <c r="BE209" i="30"/>
  <c r="BD209" i="30"/>
  <c r="BF209" i="30" s="1"/>
  <c r="BI208" i="30"/>
  <c r="CM211" i="30"/>
  <c r="CF212" i="30" s="1"/>
  <c r="CL211" i="30"/>
  <c r="X111" i="30"/>
  <c r="AA111" i="30" s="1"/>
  <c r="AD196" i="30"/>
  <c r="AI195" i="30"/>
  <c r="AE196" i="30"/>
  <c r="Z111" i="30"/>
  <c r="S112" i="30" s="1"/>
  <c r="Y111" i="30"/>
  <c r="AW201" i="30"/>
  <c r="AY200" i="30"/>
  <c r="AT200" i="30"/>
  <c r="AP200" i="30"/>
  <c r="AZ200" i="30"/>
  <c r="BW211" i="30"/>
  <c r="BT210" i="30"/>
  <c r="BP210" i="30"/>
  <c r="BJ210" i="30" l="1"/>
  <c r="BG209" i="30"/>
  <c r="BC209" i="30"/>
  <c r="BK208" i="30"/>
  <c r="BN208" i="30" s="1"/>
  <c r="BH209" i="30"/>
  <c r="BV210" i="30"/>
  <c r="CJ213" i="30"/>
  <c r="CG212" i="30"/>
  <c r="CC212" i="30"/>
  <c r="CI212" i="30" s="1"/>
  <c r="T112" i="30"/>
  <c r="W113" i="30"/>
  <c r="P112" i="30"/>
  <c r="Q113" i="30" s="1"/>
  <c r="AH196" i="30"/>
  <c r="AK195" i="30"/>
  <c r="AN195" i="30" s="1"/>
  <c r="AF196" i="30"/>
  <c r="BV211" i="30"/>
  <c r="BX210" i="30"/>
  <c r="CA210" i="30" s="1"/>
  <c r="AQ201" i="30"/>
  <c r="AV200" i="30"/>
  <c r="AR201" i="30"/>
  <c r="BR211" i="30"/>
  <c r="BU210" i="30"/>
  <c r="BQ211" i="30"/>
  <c r="BD210" i="30" l="1"/>
  <c r="BE210" i="30"/>
  <c r="CK212" i="30"/>
  <c r="CN212" i="30" s="1"/>
  <c r="CI213" i="30"/>
  <c r="CN20" i="30"/>
  <c r="Q3" i="30" s="1"/>
  <c r="CN19" i="30"/>
  <c r="BI209" i="30"/>
  <c r="BM209" i="30"/>
  <c r="BL209" i="30"/>
  <c r="CE213" i="30"/>
  <c r="CH212" i="30"/>
  <c r="CD213" i="30"/>
  <c r="AM196" i="30"/>
  <c r="AJ197" i="30"/>
  <c r="AL196" i="30"/>
  <c r="AC196" i="30"/>
  <c r="AG196" i="30"/>
  <c r="BV212" i="30"/>
  <c r="BX211" i="30"/>
  <c r="CA211" i="30"/>
  <c r="R113" i="30"/>
  <c r="U112" i="30"/>
  <c r="AU201" i="30"/>
  <c r="AX200" i="30"/>
  <c r="BA200" i="30" s="1"/>
  <c r="AS201" i="30"/>
  <c r="BZ210" i="30"/>
  <c r="BS211" i="30" s="1"/>
  <c r="BY210" i="30"/>
  <c r="BF210" i="30" l="1"/>
  <c r="CI214" i="30"/>
  <c r="CN213" i="30"/>
  <c r="CK213" i="30"/>
  <c r="BK209" i="30"/>
  <c r="BN209" i="30" s="1"/>
  <c r="BH210" i="30"/>
  <c r="BM210" i="30" s="1"/>
  <c r="CM212" i="30"/>
  <c r="CF213" i="30" s="1"/>
  <c r="CL212" i="30"/>
  <c r="V112" i="30"/>
  <c r="Z112" i="30"/>
  <c r="Y112" i="30"/>
  <c r="BX212" i="30"/>
  <c r="CA212" i="30"/>
  <c r="BV213" i="30"/>
  <c r="AE197" i="30"/>
  <c r="AD197" i="30"/>
  <c r="AI196" i="30"/>
  <c r="AY201" i="30"/>
  <c r="AW202" i="30"/>
  <c r="AT201" i="30"/>
  <c r="AP201" i="30"/>
  <c r="AZ201" i="30"/>
  <c r="BW212" i="30"/>
  <c r="BT211" i="30"/>
  <c r="BP211" i="30"/>
  <c r="CN214" i="30" l="1"/>
  <c r="CK214" i="30"/>
  <c r="CI215" i="30"/>
  <c r="BJ211" i="30"/>
  <c r="BL210" i="30"/>
  <c r="BC210" i="30"/>
  <c r="BG210" i="30"/>
  <c r="CJ214" i="30"/>
  <c r="CC213" i="30"/>
  <c r="CG213" i="30"/>
  <c r="AH197" i="30"/>
  <c r="AF197" i="30"/>
  <c r="AK196" i="30"/>
  <c r="AN196" i="30" s="1"/>
  <c r="BV214" i="30"/>
  <c r="CA213" i="30"/>
  <c r="BX213" i="30"/>
  <c r="X112" i="30"/>
  <c r="AA112" i="30" s="1"/>
  <c r="S113" i="30"/>
  <c r="AQ202" i="30"/>
  <c r="AV201" i="30"/>
  <c r="AR202" i="30"/>
  <c r="BR212" i="30"/>
  <c r="BU211" i="30"/>
  <c r="BQ212" i="30"/>
  <c r="BE211" i="30" l="1"/>
  <c r="CN215" i="30"/>
  <c r="CK215" i="30"/>
  <c r="CI216" i="30"/>
  <c r="BI210" i="30"/>
  <c r="BD211" i="30"/>
  <c r="CD214" i="30"/>
  <c r="CH213" i="30"/>
  <c r="CE214" i="30"/>
  <c r="T113" i="30"/>
  <c r="P113" i="30"/>
  <c r="Q114" i="30" s="1"/>
  <c r="W114" i="30"/>
  <c r="AJ198" i="30"/>
  <c r="AL197" i="30"/>
  <c r="AC197" i="30"/>
  <c r="AG197" i="30"/>
  <c r="AM197" i="30"/>
  <c r="CA214" i="30"/>
  <c r="BX214" i="30"/>
  <c r="BV215" i="30"/>
  <c r="AS202" i="30"/>
  <c r="AX201" i="30"/>
  <c r="BA201" i="30" s="1"/>
  <c r="AU202" i="30"/>
  <c r="BZ211" i="30"/>
  <c r="BS212" i="30" s="1"/>
  <c r="BY211" i="30"/>
  <c r="BK210" i="30" l="1"/>
  <c r="BN210" i="30" s="1"/>
  <c r="BI211" i="30"/>
  <c r="BF211" i="30"/>
  <c r="CI217" i="30"/>
  <c r="CN216" i="30"/>
  <c r="CK216" i="30"/>
  <c r="CM213" i="30"/>
  <c r="CF214" i="30" s="1"/>
  <c r="CL213" i="30"/>
  <c r="BX215" i="30"/>
  <c r="BV216" i="30"/>
  <c r="CA215" i="30"/>
  <c r="AE198" i="30"/>
  <c r="AD198" i="30"/>
  <c r="AI197" i="30"/>
  <c r="U113" i="30"/>
  <c r="R114" i="30"/>
  <c r="AZ202" i="30"/>
  <c r="AW203" i="30"/>
  <c r="AY202" i="30"/>
  <c r="AT202" i="30"/>
  <c r="AP202" i="30"/>
  <c r="BW213" i="30"/>
  <c r="BT212" i="30"/>
  <c r="BP212" i="30"/>
  <c r="BJ212" i="30" l="1"/>
  <c r="BG211" i="30"/>
  <c r="BC211" i="30"/>
  <c r="BI212" i="30"/>
  <c r="BK211" i="30"/>
  <c r="BN211" i="30"/>
  <c r="CN217" i="30"/>
  <c r="CK217" i="30"/>
  <c r="CI218" i="30"/>
  <c r="CJ215" i="30"/>
  <c r="CG214" i="30"/>
  <c r="CC214" i="30"/>
  <c r="AH198" i="30"/>
  <c r="AF198" i="30"/>
  <c r="AK197" i="30"/>
  <c r="AN197" i="30" s="1"/>
  <c r="V113" i="30"/>
  <c r="Z113" i="30"/>
  <c r="Y113" i="30"/>
  <c r="CA216" i="30"/>
  <c r="BX216" i="30"/>
  <c r="BV217" i="30"/>
  <c r="AQ203" i="30"/>
  <c r="AV202" i="30"/>
  <c r="AR203" i="30"/>
  <c r="BR213" i="30"/>
  <c r="BU212" i="30"/>
  <c r="BQ213" i="30"/>
  <c r="BD212" i="30" l="1"/>
  <c r="CI219" i="30"/>
  <c r="CN218" i="30"/>
  <c r="CK218" i="30"/>
  <c r="BE212" i="30"/>
  <c r="BH211" i="30"/>
  <c r="BK212" i="30"/>
  <c r="BN212" i="30"/>
  <c r="BI213" i="30"/>
  <c r="CE215" i="30"/>
  <c r="CH214" i="30"/>
  <c r="CD215" i="30"/>
  <c r="BX217" i="30"/>
  <c r="BV218" i="30"/>
  <c r="CA217" i="30"/>
  <c r="X113" i="30"/>
  <c r="AA113" i="30" s="1"/>
  <c r="S114" i="30"/>
  <c r="AJ199" i="30"/>
  <c r="AL198" i="30"/>
  <c r="AG198" i="30"/>
  <c r="AC198" i="30"/>
  <c r="AM198" i="30"/>
  <c r="AX202" i="30"/>
  <c r="BA202" i="30" s="1"/>
  <c r="AS203" i="30"/>
  <c r="AU203" i="30"/>
  <c r="BZ212" i="30"/>
  <c r="BS213" i="30" s="1"/>
  <c r="BY212" i="30"/>
  <c r="BM211" i="30" l="1"/>
  <c r="BF212" i="30" s="1"/>
  <c r="BL211" i="30"/>
  <c r="BK213" i="30"/>
  <c r="BN213" i="30"/>
  <c r="BI214" i="30"/>
  <c r="CI220" i="30"/>
  <c r="CN219" i="30"/>
  <c r="CK219" i="30"/>
  <c r="CM214" i="30"/>
  <c r="CF215" i="30" s="1"/>
  <c r="CL214" i="30"/>
  <c r="P114" i="30"/>
  <c r="W115" i="30"/>
  <c r="T114" i="30"/>
  <c r="AE199" i="30"/>
  <c r="AD199" i="30"/>
  <c r="AI198" i="30"/>
  <c r="BX218" i="30"/>
  <c r="BV219" i="30"/>
  <c r="CA218" i="30"/>
  <c r="AZ203" i="30"/>
  <c r="AW204" i="30"/>
  <c r="AY203" i="30"/>
  <c r="AT203" i="30"/>
  <c r="AP203" i="30"/>
  <c r="BW214" i="30"/>
  <c r="BT213" i="30"/>
  <c r="BP213" i="30"/>
  <c r="CK220" i="30" l="1"/>
  <c r="CI221" i="30"/>
  <c r="CN220" i="30"/>
  <c r="BN214" i="30"/>
  <c r="BI215" i="30"/>
  <c r="BK214" i="30"/>
  <c r="BJ213" i="30"/>
  <c r="BC212" i="30"/>
  <c r="BG212" i="30"/>
  <c r="CJ216" i="30"/>
  <c r="CC215" i="30"/>
  <c r="CG215" i="30"/>
  <c r="Q115" i="30"/>
  <c r="AF199" i="30"/>
  <c r="AK198" i="30"/>
  <c r="AN198" i="30" s="1"/>
  <c r="AH199" i="30"/>
  <c r="U114" i="30"/>
  <c r="R115" i="30"/>
  <c r="BV220" i="30"/>
  <c r="CA219" i="30"/>
  <c r="BX219" i="30"/>
  <c r="AR204" i="30"/>
  <c r="AQ204" i="30"/>
  <c r="AV203" i="30"/>
  <c r="BR214" i="30"/>
  <c r="BU213" i="30"/>
  <c r="BN20" i="30"/>
  <c r="O3" i="30" s="1"/>
  <c r="BN19" i="30"/>
  <c r="BQ214" i="30"/>
  <c r="BE213" i="30" l="1"/>
  <c r="BH212" i="30"/>
  <c r="CK221" i="30"/>
  <c r="CI222" i="30"/>
  <c r="CN221" i="30"/>
  <c r="BD213" i="30"/>
  <c r="BN215" i="30"/>
  <c r="BK215" i="30"/>
  <c r="BI216" i="30"/>
  <c r="CD216" i="30"/>
  <c r="AM199" i="30"/>
  <c r="CH215" i="30"/>
  <c r="CE216" i="30"/>
  <c r="Z114" i="30"/>
  <c r="Y114" i="30"/>
  <c r="BV221" i="30"/>
  <c r="CA220" i="30"/>
  <c r="BX220" i="30"/>
  <c r="V114" i="30"/>
  <c r="AL199" i="30"/>
  <c r="AJ200" i="30"/>
  <c r="AC199" i="30"/>
  <c r="AG199" i="30"/>
  <c r="AX203" i="30"/>
  <c r="BA203" i="30" s="1"/>
  <c r="AU204" i="30"/>
  <c r="AS204" i="30"/>
  <c r="BZ213" i="30"/>
  <c r="BS214" i="30" s="1"/>
  <c r="BY213" i="30"/>
  <c r="BI217" i="30" l="1"/>
  <c r="BN216" i="30"/>
  <c r="BK216" i="30"/>
  <c r="BM212" i="30"/>
  <c r="BF213" i="30" s="1"/>
  <c r="BL212" i="30"/>
  <c r="CK222" i="30"/>
  <c r="CI223" i="30"/>
  <c r="CN222" i="30"/>
  <c r="CM215" i="30"/>
  <c r="CF216" i="30" s="1"/>
  <c r="CL215" i="30"/>
  <c r="AE200" i="30"/>
  <c r="AD200" i="30"/>
  <c r="AI199" i="30"/>
  <c r="BX221" i="30"/>
  <c r="BV222" i="30"/>
  <c r="CA221" i="30"/>
  <c r="S115" i="30"/>
  <c r="X114" i="30"/>
  <c r="AA114" i="30" s="1"/>
  <c r="AZ204" i="30"/>
  <c r="AW205" i="30"/>
  <c r="AY204" i="30"/>
  <c r="AT204" i="30"/>
  <c r="AP204" i="30"/>
  <c r="BW215" i="30"/>
  <c r="BT214" i="30"/>
  <c r="BP214" i="30"/>
  <c r="BJ214" i="30" l="1"/>
  <c r="BG213" i="30"/>
  <c r="BC213" i="30"/>
  <c r="CK223" i="30"/>
  <c r="CN223" i="30"/>
  <c r="CI224" i="30"/>
  <c r="BN217" i="30"/>
  <c r="BK217" i="30"/>
  <c r="BI218" i="30"/>
  <c r="CJ217" i="30"/>
  <c r="CC216" i="30"/>
  <c r="CG216" i="30"/>
  <c r="AF200" i="30"/>
  <c r="AK199" i="30"/>
  <c r="AN199" i="30" s="1"/>
  <c r="AH200" i="30"/>
  <c r="W116" i="30"/>
  <c r="P115" i="30"/>
  <c r="T115" i="30"/>
  <c r="BX222" i="30"/>
  <c r="CA222" i="30"/>
  <c r="BV223" i="30"/>
  <c r="AQ205" i="30"/>
  <c r="AV204" i="30"/>
  <c r="AR205" i="30"/>
  <c r="BR215" i="30"/>
  <c r="BU214" i="30"/>
  <c r="BQ215" i="30"/>
  <c r="BD214" i="30" l="1"/>
  <c r="CI225" i="30"/>
  <c r="CN224" i="30"/>
  <c r="CK224" i="30"/>
  <c r="BE214" i="30"/>
  <c r="BH213" i="30"/>
  <c r="BK218" i="30"/>
  <c r="BN218" i="30"/>
  <c r="BI219" i="30"/>
  <c r="CD217" i="30"/>
  <c r="CH216" i="30"/>
  <c r="CE217" i="30"/>
  <c r="R116" i="30"/>
  <c r="U115" i="30"/>
  <c r="V115" i="30" s="1"/>
  <c r="AL200" i="30"/>
  <c r="AJ201" i="30"/>
  <c r="AC200" i="30"/>
  <c r="AG200" i="30"/>
  <c r="Q116" i="30"/>
  <c r="BX223" i="30"/>
  <c r="CA223" i="30"/>
  <c r="BV224" i="30"/>
  <c r="AM200" i="30"/>
  <c r="AX204" i="30"/>
  <c r="BA204" i="30" s="1"/>
  <c r="AU205" i="30"/>
  <c r="AS205" i="30"/>
  <c r="BZ214" i="30"/>
  <c r="BS215" i="30" s="1"/>
  <c r="BY214" i="30"/>
  <c r="BM213" i="30" l="1"/>
  <c r="BF214" i="30" s="1"/>
  <c r="BL213" i="30"/>
  <c r="BN219" i="30"/>
  <c r="BI220" i="30"/>
  <c r="BK219" i="30"/>
  <c r="CI226" i="30"/>
  <c r="CK225" i="30"/>
  <c r="CN225" i="30"/>
  <c r="CM216" i="30"/>
  <c r="CF217" i="30" s="1"/>
  <c r="CL216" i="30"/>
  <c r="BX224" i="30"/>
  <c r="CA224" i="30"/>
  <c r="BV225" i="30"/>
  <c r="AE201" i="30"/>
  <c r="AD201" i="30"/>
  <c r="AI200" i="30"/>
  <c r="Z115" i="30"/>
  <c r="S116" i="30" s="1"/>
  <c r="Y115" i="30"/>
  <c r="X115" i="30"/>
  <c r="AA115" i="30" s="1"/>
  <c r="AY205" i="30"/>
  <c r="AW206" i="30"/>
  <c r="AT205" i="30"/>
  <c r="AP205" i="30"/>
  <c r="AZ205" i="30"/>
  <c r="BW216" i="30"/>
  <c r="BT215" i="30"/>
  <c r="BP215" i="30"/>
  <c r="CA19" i="30"/>
  <c r="CA20" i="30"/>
  <c r="P3" i="30" s="1"/>
  <c r="BK220" i="30" l="1"/>
  <c r="BN220" i="30"/>
  <c r="BI221" i="30"/>
  <c r="CN226" i="30"/>
  <c r="CK226" i="30"/>
  <c r="CI227" i="30"/>
  <c r="BJ215" i="30"/>
  <c r="BC214" i="30"/>
  <c r="BG214" i="30"/>
  <c r="CJ218" i="30"/>
  <c r="CG217" i="30"/>
  <c r="CC217" i="30"/>
  <c r="AK200" i="30"/>
  <c r="AN200" i="30" s="1"/>
  <c r="AH201" i="30"/>
  <c r="AF201" i="30"/>
  <c r="BX225" i="30"/>
  <c r="BV226" i="30"/>
  <c r="CA225" i="30"/>
  <c r="W117" i="30"/>
  <c r="P116" i="30"/>
  <c r="Q117" i="30" s="1"/>
  <c r="T116" i="30"/>
  <c r="AR206" i="30"/>
  <c r="AQ206" i="30"/>
  <c r="AV205" i="30"/>
  <c r="BR216" i="30"/>
  <c r="BU215" i="30"/>
  <c r="BQ216" i="30"/>
  <c r="BK221" i="30" l="1"/>
  <c r="BI222" i="30"/>
  <c r="BN221" i="30"/>
  <c r="BE215" i="30"/>
  <c r="BH214" i="30"/>
  <c r="CI228" i="30"/>
  <c r="CN227" i="30"/>
  <c r="CK227" i="30"/>
  <c r="BD215" i="30"/>
  <c r="CD218" i="30"/>
  <c r="CH217" i="30"/>
  <c r="CE218" i="30"/>
  <c r="AM201" i="30"/>
  <c r="R117" i="30"/>
  <c r="U116" i="30"/>
  <c r="V116" i="30" s="1"/>
  <c r="X116" i="30" s="1"/>
  <c r="AA116" i="30" s="1"/>
  <c r="AL201" i="30"/>
  <c r="AJ202" i="30"/>
  <c r="AG201" i="30"/>
  <c r="AC201" i="30"/>
  <c r="CA226" i="30"/>
  <c r="BX226" i="30"/>
  <c r="BV227" i="30"/>
  <c r="AS206" i="30"/>
  <c r="AX205" i="30"/>
  <c r="BA205" i="30" s="1"/>
  <c r="BZ215" i="30"/>
  <c r="BS216" i="30" s="1"/>
  <c r="BY215" i="30"/>
  <c r="CI229" i="30" l="1"/>
  <c r="CK228" i="30"/>
  <c r="CN228" i="30"/>
  <c r="BN222" i="30"/>
  <c r="BK222" i="30"/>
  <c r="BI223" i="30"/>
  <c r="BM214" i="30"/>
  <c r="BF215" i="30" s="1"/>
  <c r="BL214" i="30"/>
  <c r="CM217" i="30"/>
  <c r="CF218" i="30" s="1"/>
  <c r="CL217" i="30"/>
  <c r="AE202" i="30"/>
  <c r="Y116" i="30"/>
  <c r="Z116" i="30"/>
  <c r="S117" i="30" s="1"/>
  <c r="CA227" i="30"/>
  <c r="BV228" i="30"/>
  <c r="BX227" i="30"/>
  <c r="AD202" i="30"/>
  <c r="AI201" i="30"/>
  <c r="AW207" i="30"/>
  <c r="AT206" i="30"/>
  <c r="AP206" i="30"/>
  <c r="BW217" i="30"/>
  <c r="BT216" i="30"/>
  <c r="BP216" i="30"/>
  <c r="BJ216" i="30" l="1"/>
  <c r="BG215" i="30"/>
  <c r="BC215" i="30"/>
  <c r="BK223" i="30"/>
  <c r="BI224" i="30"/>
  <c r="BN223" i="30"/>
  <c r="CN229" i="30"/>
  <c r="CI230" i="30"/>
  <c r="CK229" i="30"/>
  <c r="CJ219" i="30"/>
  <c r="CG218" i="30"/>
  <c r="CC218" i="30"/>
  <c r="AH202" i="30"/>
  <c r="AF202" i="30"/>
  <c r="AK201" i="30"/>
  <c r="AN201" i="30" s="1"/>
  <c r="CA228" i="30"/>
  <c r="BV229" i="30"/>
  <c r="BX228" i="30"/>
  <c r="P117" i="30"/>
  <c r="Q118" i="30" s="1"/>
  <c r="T117" i="30"/>
  <c r="W118" i="30"/>
  <c r="AQ207" i="30"/>
  <c r="AR207" i="30"/>
  <c r="AU206" i="30"/>
  <c r="AV206" i="30" s="1"/>
  <c r="BQ217" i="30"/>
  <c r="BR217" i="30"/>
  <c r="BU216" i="30"/>
  <c r="BD216" i="30" l="1"/>
  <c r="BE216" i="30"/>
  <c r="BH215" i="30"/>
  <c r="BK224" i="30"/>
  <c r="BI225" i="30"/>
  <c r="BN224" i="30"/>
  <c r="CI231" i="30"/>
  <c r="CN230" i="30"/>
  <c r="CK230" i="30"/>
  <c r="CD219" i="30"/>
  <c r="CH218" i="30"/>
  <c r="CE219" i="30"/>
  <c r="AX206" i="30"/>
  <c r="BA206" i="30" s="1"/>
  <c r="R118" i="30"/>
  <c r="U117" i="30"/>
  <c r="CA229" i="30"/>
  <c r="BV230" i="30"/>
  <c r="BX229" i="30"/>
  <c r="AJ203" i="30"/>
  <c r="AL202" i="30"/>
  <c r="AG202" i="30"/>
  <c r="AC202" i="30"/>
  <c r="AM202" i="30"/>
  <c r="AZ206" i="30"/>
  <c r="AS207" i="30" s="1"/>
  <c r="AY206" i="30"/>
  <c r="BZ216" i="30"/>
  <c r="BS217" i="30" s="1"/>
  <c r="BY216" i="30"/>
  <c r="BM215" i="30" l="1"/>
  <c r="BF216" i="30" s="1"/>
  <c r="BL215" i="30"/>
  <c r="BN225" i="30"/>
  <c r="BI226" i="30"/>
  <c r="BK225" i="30"/>
  <c r="CI232" i="30"/>
  <c r="CK231" i="30"/>
  <c r="CN231" i="30"/>
  <c r="CJ20" i="30"/>
  <c r="Q2" i="30" s="1"/>
  <c r="CL19" i="30"/>
  <c r="CL20" i="30"/>
  <c r="CH20" i="30"/>
  <c r="CF20" i="30" s="1"/>
  <c r="CM218" i="30"/>
  <c r="CF219" i="30" s="1"/>
  <c r="CL218" i="30"/>
  <c r="AD203" i="30"/>
  <c r="AI202" i="30"/>
  <c r="AE203" i="30"/>
  <c r="BV231" i="30"/>
  <c r="CA230" i="30"/>
  <c r="BX230" i="30"/>
  <c r="Z117" i="30"/>
  <c r="Y117" i="30"/>
  <c r="V117" i="30"/>
  <c r="AW208" i="30"/>
  <c r="AP207" i="30"/>
  <c r="AT207" i="30"/>
  <c r="BW218" i="30"/>
  <c r="BT217" i="30"/>
  <c r="BP217" i="30"/>
  <c r="BK226" i="30" l="1"/>
  <c r="BI227" i="30"/>
  <c r="BN226" i="30"/>
  <c r="CK232" i="30"/>
  <c r="CN232" i="30"/>
  <c r="BJ217" i="30"/>
  <c r="BG216" i="30"/>
  <c r="BC216" i="30"/>
  <c r="CJ220" i="30"/>
  <c r="CG219" i="30"/>
  <c r="CC219" i="30"/>
  <c r="X117" i="30"/>
  <c r="AA117" i="30" s="1"/>
  <c r="S118" i="30"/>
  <c r="CA231" i="30"/>
  <c r="BX231" i="30"/>
  <c r="BV232" i="30"/>
  <c r="BY19" i="30"/>
  <c r="BY20" i="30"/>
  <c r="BW20" i="30"/>
  <c r="P2" i="30" s="1"/>
  <c r="BU20" i="30"/>
  <c r="BS20" i="30" s="1"/>
  <c r="AF203" i="30"/>
  <c r="AK202" i="30"/>
  <c r="AN202" i="30" s="1"/>
  <c r="AH203" i="30"/>
  <c r="AR208" i="30"/>
  <c r="AU207" i="30"/>
  <c r="AV207" i="30" s="1"/>
  <c r="AQ208" i="30"/>
  <c r="BQ218" i="30"/>
  <c r="BR218" i="30"/>
  <c r="BU217" i="30"/>
  <c r="BE217" i="30" l="1"/>
  <c r="BH216" i="30"/>
  <c r="BI228" i="30"/>
  <c r="BN227" i="30"/>
  <c r="BK227" i="30"/>
  <c r="BD217" i="30"/>
  <c r="CD220" i="30"/>
  <c r="CH219" i="30"/>
  <c r="CE220" i="30"/>
  <c r="AX207" i="30"/>
  <c r="BA207" i="30" s="1"/>
  <c r="CA232" i="30"/>
  <c r="BX232" i="30"/>
  <c r="AJ204" i="30"/>
  <c r="AL203" i="30"/>
  <c r="AC203" i="30"/>
  <c r="AG203" i="30"/>
  <c r="AM203" i="30"/>
  <c r="P118" i="30"/>
  <c r="T118" i="30"/>
  <c r="W119" i="30"/>
  <c r="AZ207" i="30"/>
  <c r="AS208" i="30" s="1"/>
  <c r="AY207" i="30"/>
  <c r="BZ217" i="30"/>
  <c r="BS218" i="30" s="1"/>
  <c r="BY217" i="30"/>
  <c r="BK228" i="30" l="1"/>
  <c r="BN228" i="30"/>
  <c r="BI229" i="30"/>
  <c r="BM216" i="30"/>
  <c r="BF217" i="30" s="1"/>
  <c r="BL216" i="30"/>
  <c r="CM219" i="30"/>
  <c r="CF220" i="30" s="1"/>
  <c r="CL219" i="30"/>
  <c r="AE204" i="30"/>
  <c r="R119" i="30"/>
  <c r="U118" i="30"/>
  <c r="AD204" i="30"/>
  <c r="AI203" i="30"/>
  <c r="Q119" i="30"/>
  <c r="V118" i="30"/>
  <c r="AW209" i="30"/>
  <c r="AP208" i="30"/>
  <c r="AT208" i="30"/>
  <c r="BW219" i="30"/>
  <c r="BP218" i="30"/>
  <c r="BT218" i="30"/>
  <c r="BJ218" i="30" l="1"/>
  <c r="BG217" i="30"/>
  <c r="BC217" i="30"/>
  <c r="BN229" i="30"/>
  <c r="BK229" i="30"/>
  <c r="BI230" i="30"/>
  <c r="CJ221" i="30"/>
  <c r="CG220" i="30"/>
  <c r="CC220" i="30"/>
  <c r="S119" i="30"/>
  <c r="X118" i="30"/>
  <c r="AA118" i="30" s="1"/>
  <c r="Y118" i="30"/>
  <c r="Z118" i="30"/>
  <c r="AF204" i="30"/>
  <c r="AK203" i="30"/>
  <c r="AN203" i="30" s="1"/>
  <c r="AH204" i="30"/>
  <c r="AU208" i="30"/>
  <c r="AV208" i="30" s="1"/>
  <c r="AR209" i="30"/>
  <c r="AQ209" i="30"/>
  <c r="BQ219" i="30"/>
  <c r="BR219" i="30"/>
  <c r="BU218" i="30"/>
  <c r="BD218" i="30" l="1"/>
  <c r="BN230" i="30"/>
  <c r="BI231" i="30"/>
  <c r="BK230" i="30"/>
  <c r="BH217" i="30"/>
  <c r="BE218" i="30"/>
  <c r="CD221" i="30"/>
  <c r="CE221" i="30"/>
  <c r="CH220" i="30"/>
  <c r="AX208" i="30"/>
  <c r="BA208" i="30" s="1"/>
  <c r="P119" i="30"/>
  <c r="Q120" i="30" s="1"/>
  <c r="W120" i="30"/>
  <c r="T119" i="30"/>
  <c r="AL204" i="30"/>
  <c r="AJ205" i="30"/>
  <c r="AG204" i="30"/>
  <c r="AC204" i="30"/>
  <c r="AM204" i="30"/>
  <c r="AZ208" i="30"/>
  <c r="AS209" i="30" s="1"/>
  <c r="AY208" i="30"/>
  <c r="BZ218" i="30"/>
  <c r="BS219" i="30" s="1"/>
  <c r="BY218" i="30"/>
  <c r="BN231" i="30" l="1"/>
  <c r="BK231" i="30"/>
  <c r="BI232" i="30"/>
  <c r="BL19" i="30"/>
  <c r="BJ20" i="30"/>
  <c r="O2" i="30" s="1"/>
  <c r="BL20" i="30"/>
  <c r="BH20" i="30"/>
  <c r="BF20" i="30" s="1"/>
  <c r="BM217" i="30"/>
  <c r="BF218" i="30" s="1"/>
  <c r="BL217" i="30"/>
  <c r="CM220" i="30"/>
  <c r="CF221" i="30" s="1"/>
  <c r="CL220" i="30"/>
  <c r="AD205" i="30"/>
  <c r="AI204" i="30"/>
  <c r="AE205" i="30"/>
  <c r="R120" i="30"/>
  <c r="U119" i="30"/>
  <c r="AW210" i="30"/>
  <c r="AP209" i="30"/>
  <c r="AT209" i="30"/>
  <c r="BW220" i="30"/>
  <c r="BT219" i="30"/>
  <c r="BP219" i="30"/>
  <c r="BN232" i="30" l="1"/>
  <c r="BK232" i="30"/>
  <c r="BJ219" i="30"/>
  <c r="BC218" i="30"/>
  <c r="BG218" i="30"/>
  <c r="CJ222" i="30"/>
  <c r="CG221" i="30"/>
  <c r="CC221" i="30"/>
  <c r="V119" i="30"/>
  <c r="Y119" i="30"/>
  <c r="Z119" i="30"/>
  <c r="AK204" i="30"/>
  <c r="AN204" i="30" s="1"/>
  <c r="AH205" i="30"/>
  <c r="AM205" i="30" s="1"/>
  <c r="AF205" i="30"/>
  <c r="AR210" i="30"/>
  <c r="AU209" i="30"/>
  <c r="AV209" i="30" s="1"/>
  <c r="AQ210" i="30"/>
  <c r="BQ220" i="30"/>
  <c r="BR220" i="30"/>
  <c r="BU219" i="30"/>
  <c r="BE219" i="30" l="1"/>
  <c r="BH218" i="30"/>
  <c r="BD219" i="30"/>
  <c r="CD222" i="30"/>
  <c r="CE222" i="30"/>
  <c r="CH221" i="30"/>
  <c r="AX209" i="30"/>
  <c r="BA209" i="30" s="1"/>
  <c r="AJ206" i="30"/>
  <c r="AL205" i="30"/>
  <c r="AC205" i="30"/>
  <c r="AG205" i="30"/>
  <c r="S120" i="30"/>
  <c r="X119" i="30"/>
  <c r="AA119" i="30" s="1"/>
  <c r="AZ209" i="30"/>
  <c r="AS210" i="30" s="1"/>
  <c r="AY209" i="30"/>
  <c r="BZ219" i="30"/>
  <c r="BS220" i="30" s="1"/>
  <c r="BY219" i="30"/>
  <c r="BM218" i="30" l="1"/>
  <c r="BF219" i="30" s="1"/>
  <c r="BL218" i="30"/>
  <c r="CM221" i="30"/>
  <c r="CF222" i="30" s="1"/>
  <c r="CL221" i="30"/>
  <c r="AE206" i="30"/>
  <c r="P120" i="30"/>
  <c r="W121" i="30"/>
  <c r="T120" i="30"/>
  <c r="AD206" i="30"/>
  <c r="AI205" i="30"/>
  <c r="AW211" i="30"/>
  <c r="AP210" i="30"/>
  <c r="AT210" i="30"/>
  <c r="BW221" i="30"/>
  <c r="BT220" i="30"/>
  <c r="BP220" i="30"/>
  <c r="BJ220" i="30" l="1"/>
  <c r="BC219" i="30"/>
  <c r="BG219" i="30"/>
  <c r="CJ223" i="30"/>
  <c r="CG222" i="30"/>
  <c r="CC222" i="30"/>
  <c r="AK205" i="30"/>
  <c r="AN205" i="30" s="1"/>
  <c r="AF206" i="30"/>
  <c r="Q121" i="30"/>
  <c r="V120" i="30"/>
  <c r="R121" i="30"/>
  <c r="U120" i="30"/>
  <c r="AQ211" i="30"/>
  <c r="AR211" i="30"/>
  <c r="AU210" i="30"/>
  <c r="AV210" i="30" s="1"/>
  <c r="BQ221" i="30"/>
  <c r="BR221" i="30"/>
  <c r="BU220" i="30"/>
  <c r="BH219" i="30" l="1"/>
  <c r="BE220" i="30"/>
  <c r="BD220" i="30"/>
  <c r="CD223" i="30"/>
  <c r="CH222" i="30"/>
  <c r="CE223" i="30"/>
  <c r="AX210" i="30"/>
  <c r="BA210" i="30" s="1"/>
  <c r="X120" i="30"/>
  <c r="AA120" i="30" s="1"/>
  <c r="Y120" i="30"/>
  <c r="Z120" i="30"/>
  <c r="S121" i="30" s="1"/>
  <c r="AJ207" i="30"/>
  <c r="AG206" i="30"/>
  <c r="AH206" i="30" s="1"/>
  <c r="AL206" i="30" s="1"/>
  <c r="AC206" i="30"/>
  <c r="AZ210" i="30"/>
  <c r="AS211" i="30" s="1"/>
  <c r="AY210" i="30"/>
  <c r="BZ220" i="30"/>
  <c r="BS221" i="30" s="1"/>
  <c r="BY220" i="30"/>
  <c r="BM219" i="30" l="1"/>
  <c r="BF220" i="30" s="1"/>
  <c r="BL219" i="30"/>
  <c r="CM222" i="30"/>
  <c r="CF223" i="30" s="1"/>
  <c r="CL222" i="30"/>
  <c r="AM206" i="30"/>
  <c r="P121" i="30"/>
  <c r="Q122" i="30" s="1"/>
  <c r="W122" i="30"/>
  <c r="T121" i="30"/>
  <c r="AD207" i="30"/>
  <c r="AI206" i="30"/>
  <c r="AE207" i="30"/>
  <c r="AW212" i="30"/>
  <c r="AP211" i="30"/>
  <c r="AT211" i="30"/>
  <c r="BW222" i="30"/>
  <c r="BP221" i="30"/>
  <c r="BT221" i="30"/>
  <c r="BJ221" i="30" l="1"/>
  <c r="BC220" i="30"/>
  <c r="BG220" i="30"/>
  <c r="AF207" i="30"/>
  <c r="AJ208" i="30" s="1"/>
  <c r="CJ224" i="30"/>
  <c r="CG223" i="30"/>
  <c r="CC223" i="30"/>
  <c r="AC207" i="30"/>
  <c r="AD208" i="30" s="1"/>
  <c r="AV211" i="30"/>
  <c r="U121" i="30"/>
  <c r="R122" i="30"/>
  <c r="AK206" i="30"/>
  <c r="AN206" i="30" s="1"/>
  <c r="AR212" i="30"/>
  <c r="AU211" i="30"/>
  <c r="AQ212" i="30"/>
  <c r="BR222" i="30"/>
  <c r="BU221" i="30"/>
  <c r="BQ222" i="30"/>
  <c r="BH220" i="30" l="1"/>
  <c r="BE221" i="30"/>
  <c r="BD221" i="30"/>
  <c r="CH223" i="30"/>
  <c r="CE224" i="30"/>
  <c r="AG207" i="30"/>
  <c r="CD224" i="30"/>
  <c r="V121" i="30"/>
  <c r="X121" i="30" s="1"/>
  <c r="AA121" i="30" s="1"/>
  <c r="Z121" i="30"/>
  <c r="Y121" i="30"/>
  <c r="BA211" i="30"/>
  <c r="AV212" i="30"/>
  <c r="AX211" i="30"/>
  <c r="AZ211" i="30"/>
  <c r="AS212" i="30" s="1"/>
  <c r="AY211" i="30"/>
  <c r="BZ221" i="30"/>
  <c r="BS222" i="30" s="1"/>
  <c r="BY221" i="30"/>
  <c r="BM220" i="30" l="1"/>
  <c r="BF221" i="30" s="1"/>
  <c r="BL220" i="30"/>
  <c r="AE208" i="30"/>
  <c r="AH207" i="30"/>
  <c r="AI207" i="30" s="1"/>
  <c r="CM223" i="30"/>
  <c r="CF224" i="30" s="1"/>
  <c r="CL223" i="30"/>
  <c r="AX212" i="30"/>
  <c r="BA212" i="30"/>
  <c r="AV213" i="30"/>
  <c r="S122" i="30"/>
  <c r="AK207" i="30"/>
  <c r="AN207" i="30" s="1"/>
  <c r="AW213" i="30"/>
  <c r="AP212" i="30"/>
  <c r="AT212" i="30"/>
  <c r="BW223" i="30"/>
  <c r="BP222" i="30"/>
  <c r="BT222" i="30"/>
  <c r="BJ222" i="30" l="1"/>
  <c r="BC221" i="30"/>
  <c r="BG221" i="30"/>
  <c r="CJ225" i="30"/>
  <c r="CC224" i="30"/>
  <c r="CG224" i="30"/>
  <c r="AM207" i="30"/>
  <c r="AF208" i="30" s="1"/>
  <c r="AL207" i="30"/>
  <c r="W123" i="30"/>
  <c r="P122" i="30"/>
  <c r="T122" i="30"/>
  <c r="AX213" i="30"/>
  <c r="AV214" i="30"/>
  <c r="BA213" i="30"/>
  <c r="AR213" i="30"/>
  <c r="AU212" i="30"/>
  <c r="AQ213" i="30"/>
  <c r="BR223" i="30"/>
  <c r="BU222" i="30"/>
  <c r="BQ223" i="30"/>
  <c r="BD222" i="30" l="1"/>
  <c r="BH221" i="30"/>
  <c r="BE222" i="30"/>
  <c r="AJ209" i="30"/>
  <c r="AC208" i="30"/>
  <c r="AG208" i="30"/>
  <c r="CD225" i="30"/>
  <c r="CE225" i="30"/>
  <c r="CH224" i="30"/>
  <c r="R123" i="30"/>
  <c r="U122" i="30"/>
  <c r="V122" i="30" s="1"/>
  <c r="Q123" i="30"/>
  <c r="BA214" i="30"/>
  <c r="AV215" i="30"/>
  <c r="AX214" i="30"/>
  <c r="AZ212" i="30"/>
  <c r="AS213" i="30" s="1"/>
  <c r="AY212" i="30"/>
  <c r="BZ222" i="30"/>
  <c r="BS223" i="30" s="1"/>
  <c r="BY222" i="30"/>
  <c r="BM221" i="30" l="1"/>
  <c r="BF222" i="30" s="1"/>
  <c r="BL221" i="30"/>
  <c r="CM224" i="30"/>
  <c r="CF225" i="30" s="1"/>
  <c r="CL224" i="30"/>
  <c r="AE209" i="30"/>
  <c r="AH208" i="30"/>
  <c r="AI208" i="30" s="1"/>
  <c r="AK208" i="30" s="1"/>
  <c r="AN208" i="30" s="1"/>
  <c r="AD209" i="30"/>
  <c r="X122" i="30"/>
  <c r="AA122" i="30" s="1"/>
  <c r="AX215" i="30"/>
  <c r="BA215" i="30"/>
  <c r="AV216" i="30"/>
  <c r="Y122" i="30"/>
  <c r="Z122" i="30"/>
  <c r="S123" i="30" s="1"/>
  <c r="AW214" i="30"/>
  <c r="AP213" i="30"/>
  <c r="AT213" i="30"/>
  <c r="BW224" i="30"/>
  <c r="BT223" i="30"/>
  <c r="BP223" i="30"/>
  <c r="BJ223" i="30" l="1"/>
  <c r="BG222" i="30"/>
  <c r="BC222" i="30"/>
  <c r="AM208" i="30"/>
  <c r="AL208" i="30"/>
  <c r="AF209" i="30"/>
  <c r="CJ226" i="30"/>
  <c r="CG225" i="30"/>
  <c r="CC225" i="30"/>
  <c r="W124" i="30"/>
  <c r="T123" i="30"/>
  <c r="P123" i="30"/>
  <c r="Q124" i="30" s="1"/>
  <c r="AX216" i="30"/>
  <c r="AV217" i="30"/>
  <c r="BA216" i="30"/>
  <c r="AR214" i="30"/>
  <c r="AU213" i="30"/>
  <c r="AQ214" i="30"/>
  <c r="BA19" i="30"/>
  <c r="BA20" i="30"/>
  <c r="N3" i="30" s="1"/>
  <c r="BR224" i="30"/>
  <c r="BU223" i="30"/>
  <c r="BQ224" i="30"/>
  <c r="BD223" i="30" l="1"/>
  <c r="BH222" i="30"/>
  <c r="BE223" i="30"/>
  <c r="AJ210" i="30"/>
  <c r="AG209" i="30"/>
  <c r="AC209" i="30"/>
  <c r="CH225" i="30"/>
  <c r="CE226" i="30"/>
  <c r="CD226" i="30"/>
  <c r="R124" i="30"/>
  <c r="U123" i="30"/>
  <c r="BA217" i="30"/>
  <c r="AV218" i="30"/>
  <c r="AX217" i="30"/>
  <c r="AZ213" i="30"/>
  <c r="AS214" i="30" s="1"/>
  <c r="AY213" i="30"/>
  <c r="BZ223" i="30"/>
  <c r="BS224" i="30" s="1"/>
  <c r="BY223" i="30"/>
  <c r="BM222" i="30" l="1"/>
  <c r="BF223" i="30" s="1"/>
  <c r="BL222" i="30"/>
  <c r="AD210" i="30"/>
  <c r="AH209" i="30"/>
  <c r="AE210" i="30"/>
  <c r="CM225" i="30"/>
  <c r="CF226" i="30" s="1"/>
  <c r="CL225" i="30"/>
  <c r="BA218" i="30"/>
  <c r="AV219" i="30"/>
  <c r="AX218" i="30"/>
  <c r="V123" i="30"/>
  <c r="X123" i="30" s="1"/>
  <c r="AA123" i="30" s="1"/>
  <c r="Z123" i="30"/>
  <c r="Y123" i="30"/>
  <c r="AW215" i="30"/>
  <c r="AT214" i="30"/>
  <c r="AP214" i="30"/>
  <c r="BW225" i="30"/>
  <c r="BP224" i="30"/>
  <c r="BT224" i="30"/>
  <c r="BJ224" i="30" l="1"/>
  <c r="BG223" i="30"/>
  <c r="BC223" i="30"/>
  <c r="S124" i="30"/>
  <c r="P124" i="30" s="1"/>
  <c r="Q125" i="30" s="1"/>
  <c r="AI209" i="30"/>
  <c r="AM209" i="30"/>
  <c r="AL209" i="30"/>
  <c r="CJ227" i="30"/>
  <c r="CC226" i="30"/>
  <c r="CG226" i="30"/>
  <c r="AX219" i="30"/>
  <c r="AV220" i="30"/>
  <c r="BA219" i="30"/>
  <c r="AQ215" i="30"/>
  <c r="AR215" i="30"/>
  <c r="AU214" i="30"/>
  <c r="BQ225" i="30"/>
  <c r="BR225" i="30"/>
  <c r="BU224" i="30"/>
  <c r="BE224" i="30" l="1"/>
  <c r="BH223" i="30"/>
  <c r="BD224" i="30"/>
  <c r="T124" i="30"/>
  <c r="R125" i="30" s="1"/>
  <c r="W125" i="30"/>
  <c r="CE227" i="30"/>
  <c r="CH226" i="30"/>
  <c r="CD227" i="30"/>
  <c r="AK209" i="30"/>
  <c r="AN209" i="30" s="1"/>
  <c r="AF210" i="30"/>
  <c r="BA220" i="30"/>
  <c r="AX220" i="30"/>
  <c r="AV221" i="30"/>
  <c r="U124" i="30"/>
  <c r="AZ214" i="30"/>
  <c r="AS215" i="30" s="1"/>
  <c r="AY214" i="30"/>
  <c r="BZ224" i="30"/>
  <c r="BS225" i="30" s="1"/>
  <c r="BY224" i="30"/>
  <c r="BF224" i="30" l="1"/>
  <c r="BM223" i="30"/>
  <c r="BL223" i="30"/>
  <c r="AJ211" i="30"/>
  <c r="AG210" i="30"/>
  <c r="AC210" i="30"/>
  <c r="CM226" i="30"/>
  <c r="CF227" i="30" s="1"/>
  <c r="CL226" i="30"/>
  <c r="Y124" i="30"/>
  <c r="V124" i="30"/>
  <c r="Z124" i="30"/>
  <c r="AX221" i="30"/>
  <c r="AV222" i="30"/>
  <c r="BA221" i="30"/>
  <c r="AW216" i="30"/>
  <c r="AT215" i="30"/>
  <c r="AP215" i="30"/>
  <c r="BW226" i="30"/>
  <c r="BT225" i="30"/>
  <c r="BP225" i="30"/>
  <c r="BJ225" i="30" l="1"/>
  <c r="BC224" i="30"/>
  <c r="BG224" i="30"/>
  <c r="AD211" i="30"/>
  <c r="AE211" i="30"/>
  <c r="AH210" i="30"/>
  <c r="CJ228" i="30"/>
  <c r="CC227" i="30"/>
  <c r="CG227" i="30"/>
  <c r="X124" i="30"/>
  <c r="AA124" i="30" s="1"/>
  <c r="S125" i="30"/>
  <c r="AV223" i="30"/>
  <c r="BA222" i="30"/>
  <c r="AX222" i="30"/>
  <c r="AQ216" i="30"/>
  <c r="AU215" i="30"/>
  <c r="AR216" i="30"/>
  <c r="BQ226" i="30"/>
  <c r="BR226" i="30"/>
  <c r="BU225" i="30"/>
  <c r="BH224" i="30" l="1"/>
  <c r="BE225" i="30"/>
  <c r="BD225" i="30"/>
  <c r="CD228" i="30"/>
  <c r="CE228" i="30"/>
  <c r="CH227" i="30"/>
  <c r="AI210" i="30"/>
  <c r="AM210" i="30"/>
  <c r="AL210" i="30"/>
  <c r="AV224" i="30"/>
  <c r="BA223" i="30"/>
  <c r="AX223" i="30"/>
  <c r="P125" i="30"/>
  <c r="Q126" i="30" s="1"/>
  <c r="W126" i="30"/>
  <c r="T125" i="30"/>
  <c r="AZ215" i="30"/>
  <c r="AS216" i="30" s="1"/>
  <c r="AY215" i="30"/>
  <c r="BZ225" i="30"/>
  <c r="BS226" i="30" s="1"/>
  <c r="BY225" i="30"/>
  <c r="BM224" i="30" l="1"/>
  <c r="BF225" i="30" s="1"/>
  <c r="BL224" i="30"/>
  <c r="CM227" i="30"/>
  <c r="CF228" i="30" s="1"/>
  <c r="CL227" i="30"/>
  <c r="AF211" i="30"/>
  <c r="AK210" i="30"/>
  <c r="AN210" i="30" s="1"/>
  <c r="R126" i="30"/>
  <c r="U125" i="30"/>
  <c r="AV225" i="30"/>
  <c r="AX224" i="30"/>
  <c r="BA224" i="30"/>
  <c r="AW217" i="30"/>
  <c r="AT216" i="30"/>
  <c r="AP216" i="30"/>
  <c r="BW227" i="30"/>
  <c r="BP226" i="30"/>
  <c r="BT226" i="30"/>
  <c r="BJ226" i="30" l="1"/>
  <c r="BC225" i="30"/>
  <c r="BG225" i="30"/>
  <c r="AJ212" i="30"/>
  <c r="AC211" i="30"/>
  <c r="AG211" i="30"/>
  <c r="CJ229" i="30"/>
  <c r="CG228" i="30"/>
  <c r="CC228" i="30"/>
  <c r="BA225" i="30"/>
  <c r="AV226" i="30"/>
  <c r="AX225" i="30"/>
  <c r="V125" i="30"/>
  <c r="Z125" i="30"/>
  <c r="Y125" i="30"/>
  <c r="AR217" i="30"/>
  <c r="AU216" i="30"/>
  <c r="AQ217" i="30"/>
  <c r="BR227" i="30"/>
  <c r="BU226" i="30"/>
  <c r="BQ227" i="30"/>
  <c r="BE226" i="30" l="1"/>
  <c r="BH225" i="30"/>
  <c r="BD226" i="30"/>
  <c r="CD229" i="30"/>
  <c r="AE212" i="30"/>
  <c r="AH211" i="30"/>
  <c r="CE229" i="30"/>
  <c r="CH228" i="30"/>
  <c r="AD212" i="30"/>
  <c r="X125" i="30"/>
  <c r="AA125" i="30" s="1"/>
  <c r="S126" i="30"/>
  <c r="AX226" i="30"/>
  <c r="BA226" i="30"/>
  <c r="AV227" i="30"/>
  <c r="AZ216" i="30"/>
  <c r="AY216" i="30"/>
  <c r="AS217" i="30"/>
  <c r="BZ226" i="30"/>
  <c r="BS227" i="30" s="1"/>
  <c r="BY226" i="30"/>
  <c r="BM225" i="30" l="1"/>
  <c r="BF226" i="30" s="1"/>
  <c r="BL225" i="30"/>
  <c r="CM228" i="30"/>
  <c r="CF229" i="30" s="1"/>
  <c r="CL228" i="30"/>
  <c r="AI211" i="30"/>
  <c r="AM211" i="30"/>
  <c r="AL211" i="30"/>
  <c r="BA227" i="30"/>
  <c r="AX227" i="30"/>
  <c r="AV228" i="30"/>
  <c r="T126" i="30"/>
  <c r="W127" i="30"/>
  <c r="P126" i="30"/>
  <c r="Q127" i="30" s="1"/>
  <c r="AW218" i="30"/>
  <c r="AP217" i="30"/>
  <c r="AT217" i="30"/>
  <c r="BW228" i="30"/>
  <c r="BP227" i="30"/>
  <c r="BT227" i="30"/>
  <c r="BJ227" i="30" l="1"/>
  <c r="BC226" i="30"/>
  <c r="BG226" i="30"/>
  <c r="AF212" i="30"/>
  <c r="AK211" i="30"/>
  <c r="AN211" i="30" s="1"/>
  <c r="CJ230" i="30"/>
  <c r="CC229" i="30"/>
  <c r="CG229" i="30"/>
  <c r="BA228" i="30"/>
  <c r="AX228" i="30"/>
  <c r="AV229" i="30"/>
  <c r="U126" i="30"/>
  <c r="R127" i="30"/>
  <c r="AQ218" i="30"/>
  <c r="AR218" i="30"/>
  <c r="AU217" i="30"/>
  <c r="BR228" i="30"/>
  <c r="BU227" i="30"/>
  <c r="BQ228" i="30"/>
  <c r="BE227" i="30" l="1"/>
  <c r="BH226" i="30"/>
  <c r="BD227" i="30"/>
  <c r="CH229" i="30"/>
  <c r="CE230" i="30"/>
  <c r="CD230" i="30"/>
  <c r="AJ213" i="30"/>
  <c r="AC212" i="30"/>
  <c r="AG212" i="30"/>
  <c r="AV230" i="30"/>
  <c r="BA229" i="30"/>
  <c r="AX229" i="30"/>
  <c r="Z126" i="30"/>
  <c r="Y126" i="30"/>
  <c r="V126" i="30"/>
  <c r="AZ217" i="30"/>
  <c r="AS218" i="30" s="1"/>
  <c r="AY217" i="30"/>
  <c r="BZ227" i="30"/>
  <c r="BS228" i="30" s="1"/>
  <c r="BY227" i="30"/>
  <c r="BM226" i="30" l="1"/>
  <c r="BF227" i="30" s="1"/>
  <c r="BL226" i="30"/>
  <c r="AI212" i="30"/>
  <c r="AD213" i="30"/>
  <c r="AE213" i="30"/>
  <c r="AH212" i="30"/>
  <c r="CM229" i="30"/>
  <c r="CF230" i="30" s="1"/>
  <c r="CL229" i="30"/>
  <c r="X126" i="30"/>
  <c r="AA126" i="30" s="1"/>
  <c r="S127" i="30"/>
  <c r="BA230" i="30"/>
  <c r="AV231" i="30"/>
  <c r="AX230" i="30"/>
  <c r="AW219" i="30"/>
  <c r="AT218" i="30"/>
  <c r="AP218" i="30"/>
  <c r="BW229" i="30"/>
  <c r="BP228" i="30"/>
  <c r="BT228" i="30"/>
  <c r="BJ228" i="30" l="1"/>
  <c r="BC227" i="30"/>
  <c r="BG227" i="30"/>
  <c r="CJ231" i="30"/>
  <c r="CC230" i="30"/>
  <c r="CG230" i="30"/>
  <c r="AM212" i="30"/>
  <c r="AF213" i="30" s="1"/>
  <c r="AL212" i="30"/>
  <c r="AK212" i="30"/>
  <c r="AN212" i="30" s="1"/>
  <c r="AI213" i="30"/>
  <c r="AV232" i="30"/>
  <c r="BA231" i="30"/>
  <c r="AX231" i="30"/>
  <c r="T127" i="30"/>
  <c r="P127" i="30"/>
  <c r="W128" i="30"/>
  <c r="AQ219" i="30"/>
  <c r="AR219" i="30"/>
  <c r="AU218" i="30"/>
  <c r="AN19" i="30"/>
  <c r="AN20" i="30"/>
  <c r="M3" i="30" s="1"/>
  <c r="BQ229" i="30"/>
  <c r="BR229" i="30"/>
  <c r="BU228" i="30"/>
  <c r="BH227" i="30" l="1"/>
  <c r="BE228" i="30"/>
  <c r="BD228" i="30"/>
  <c r="AI214" i="30"/>
  <c r="AK213" i="30"/>
  <c r="AN213" i="30"/>
  <c r="CH230" i="30"/>
  <c r="CE231" i="30"/>
  <c r="CD231" i="30"/>
  <c r="AJ214" i="30"/>
  <c r="AG213" i="30"/>
  <c r="AC213" i="30"/>
  <c r="Q128" i="30"/>
  <c r="R128" i="30"/>
  <c r="U127" i="30"/>
  <c r="BA232" i="30"/>
  <c r="AX232" i="30"/>
  <c r="AY20" i="30"/>
  <c r="AY19" i="30"/>
  <c r="AW20" i="30"/>
  <c r="N2" i="30" s="1"/>
  <c r="AU20" i="30"/>
  <c r="AS20" i="30" s="1"/>
  <c r="AZ218" i="30"/>
  <c r="AS219" i="30" s="1"/>
  <c r="AY218" i="30"/>
  <c r="BZ228" i="30"/>
  <c r="BS229" i="30" s="1"/>
  <c r="BY228" i="30"/>
  <c r="BM227" i="30" l="1"/>
  <c r="BF228" i="30" s="1"/>
  <c r="BL227" i="30"/>
  <c r="AE214" i="30"/>
  <c r="AH213" i="30"/>
  <c r="AD214" i="30"/>
  <c r="CM230" i="30"/>
  <c r="CF231" i="30" s="1"/>
  <c r="CL230" i="30"/>
  <c r="AK214" i="30"/>
  <c r="AI215" i="30"/>
  <c r="AN214" i="30"/>
  <c r="Z127" i="30"/>
  <c r="Y127" i="30"/>
  <c r="V127" i="30"/>
  <c r="AW220" i="30"/>
  <c r="AT219" i="30"/>
  <c r="AP219" i="30"/>
  <c r="BW230" i="30"/>
  <c r="BP229" i="30"/>
  <c r="BT229" i="30"/>
  <c r="BJ229" i="30" l="1"/>
  <c r="BC228" i="30"/>
  <c r="BG228" i="30"/>
  <c r="AM213" i="30"/>
  <c r="AF214" i="30" s="1"/>
  <c r="AL213" i="30"/>
  <c r="CJ232" i="30"/>
  <c r="CH19" i="30" s="1"/>
  <c r="CC231" i="30"/>
  <c r="CG231" i="30"/>
  <c r="AN215" i="30"/>
  <c r="AK215" i="30"/>
  <c r="AI216" i="30"/>
  <c r="X127" i="30"/>
  <c r="AA127" i="30" s="1"/>
  <c r="S128" i="30"/>
  <c r="AQ220" i="30"/>
  <c r="AR220" i="30"/>
  <c r="AU219" i="30"/>
  <c r="BQ230" i="30"/>
  <c r="BR230" i="30"/>
  <c r="BU229" i="30"/>
  <c r="BE229" i="30" l="1"/>
  <c r="BH228" i="30"/>
  <c r="BD229" i="30"/>
  <c r="CH231" i="30"/>
  <c r="CE232" i="30"/>
  <c r="AN216" i="30"/>
  <c r="AI217" i="30"/>
  <c r="AK216" i="30"/>
  <c r="CD232" i="30"/>
  <c r="AJ215" i="30"/>
  <c r="AC214" i="30"/>
  <c r="AG214" i="30"/>
  <c r="P128" i="30"/>
  <c r="W129" i="30"/>
  <c r="T128" i="30"/>
  <c r="AZ219" i="30"/>
  <c r="AS220" i="30" s="1"/>
  <c r="AY219" i="30"/>
  <c r="BZ229" i="30"/>
  <c r="BS230" i="30" s="1"/>
  <c r="BY229" i="30"/>
  <c r="BM228" i="30" l="1"/>
  <c r="BF229" i="30" s="1"/>
  <c r="BL228" i="30"/>
  <c r="AE215" i="30"/>
  <c r="AH214" i="30"/>
  <c r="AD215" i="30"/>
  <c r="AK217" i="30"/>
  <c r="AN217" i="30"/>
  <c r="AI218" i="30"/>
  <c r="CM231" i="30"/>
  <c r="CF232" i="30" s="1"/>
  <c r="CL231" i="30"/>
  <c r="R129" i="30"/>
  <c r="U128" i="30"/>
  <c r="V128" i="30" s="1"/>
  <c r="Q129" i="30"/>
  <c r="AW221" i="30"/>
  <c r="AT220" i="30"/>
  <c r="AP220" i="30"/>
  <c r="BW231" i="30"/>
  <c r="BT230" i="30"/>
  <c r="BP230" i="30"/>
  <c r="BJ230" i="30" l="1"/>
  <c r="BC229" i="30"/>
  <c r="BG229" i="30"/>
  <c r="AK218" i="30"/>
  <c r="AN218" i="30"/>
  <c r="AI219" i="30"/>
  <c r="AM214" i="30"/>
  <c r="AF215" i="30" s="1"/>
  <c r="AL214" i="30"/>
  <c r="CG232" i="30"/>
  <c r="CC232" i="30"/>
  <c r="X128" i="30"/>
  <c r="AA128" i="30" s="1"/>
  <c r="Z128" i="30"/>
  <c r="S129" i="30" s="1"/>
  <c r="Y128" i="30"/>
  <c r="AQ221" i="30"/>
  <c r="AU220" i="30"/>
  <c r="AR221" i="30"/>
  <c r="BQ231" i="30"/>
  <c r="BR231" i="30"/>
  <c r="BU230" i="30"/>
  <c r="BE230" i="30" l="1"/>
  <c r="BH229" i="30"/>
  <c r="BD230" i="30"/>
  <c r="CH232" i="30"/>
  <c r="CM232" i="30" s="1"/>
  <c r="AJ216" i="30"/>
  <c r="AC215" i="30"/>
  <c r="AG215" i="30"/>
  <c r="CL232" i="30"/>
  <c r="AK219" i="30"/>
  <c r="AI220" i="30"/>
  <c r="AN219" i="30"/>
  <c r="T129" i="30"/>
  <c r="W130" i="30"/>
  <c r="P129" i="30"/>
  <c r="AZ220" i="30"/>
  <c r="AS221" i="30" s="1"/>
  <c r="AY220" i="30"/>
  <c r="BZ230" i="30"/>
  <c r="BS231" i="30" s="1"/>
  <c r="BY230" i="30"/>
  <c r="BM229" i="30" l="1"/>
  <c r="BF230" i="30" s="1"/>
  <c r="BL229" i="30"/>
  <c r="AE216" i="30"/>
  <c r="AH215" i="30"/>
  <c r="AK220" i="30"/>
  <c r="AN220" i="30"/>
  <c r="AI221" i="30"/>
  <c r="AD216" i="30"/>
  <c r="Q130" i="30"/>
  <c r="R130" i="30"/>
  <c r="U129" i="30"/>
  <c r="AW222" i="30"/>
  <c r="AT221" i="30"/>
  <c r="AP221" i="30"/>
  <c r="BW232" i="30"/>
  <c r="BU19" i="30" s="1"/>
  <c r="BT231" i="30"/>
  <c r="BP231" i="30"/>
  <c r="BJ231" i="30" l="1"/>
  <c r="BC230" i="30"/>
  <c r="BG230" i="30"/>
  <c r="AK221" i="30"/>
  <c r="AI222" i="30"/>
  <c r="AN221" i="30"/>
  <c r="AM215" i="30"/>
  <c r="AF216" i="30" s="1"/>
  <c r="AL215" i="30"/>
  <c r="Z129" i="30"/>
  <c r="Y129" i="30"/>
  <c r="V129" i="30"/>
  <c r="AR222" i="30"/>
  <c r="AU221" i="30"/>
  <c r="AQ222" i="30"/>
  <c r="BQ232" i="30"/>
  <c r="BR232" i="30"/>
  <c r="BU231" i="30"/>
  <c r="BD231" i="30" l="1"/>
  <c r="BE231" i="30"/>
  <c r="BH230" i="30"/>
  <c r="AJ217" i="30"/>
  <c r="AG216" i="30"/>
  <c r="AC216" i="30"/>
  <c r="AN222" i="30"/>
  <c r="AK222" i="30"/>
  <c r="AI223" i="30"/>
  <c r="X129" i="30"/>
  <c r="AA129" i="30" s="1"/>
  <c r="S130" i="30"/>
  <c r="AZ221" i="30"/>
  <c r="AS222" i="30" s="1"/>
  <c r="AY221" i="30"/>
  <c r="BZ231" i="30"/>
  <c r="BS232" i="30" s="1"/>
  <c r="BY231" i="30"/>
  <c r="BM230" i="30" l="1"/>
  <c r="BF231" i="30" s="1"/>
  <c r="BL230" i="30"/>
  <c r="AD217" i="30"/>
  <c r="AN223" i="30"/>
  <c r="AK223" i="30"/>
  <c r="AI224" i="30"/>
  <c r="AE217" i="30"/>
  <c r="AH216" i="30"/>
  <c r="P130" i="30"/>
  <c r="T130" i="30"/>
  <c r="W131" i="30"/>
  <c r="AW223" i="30"/>
  <c r="AP222" i="30"/>
  <c r="AT222" i="30"/>
  <c r="BT232" i="30"/>
  <c r="BP232" i="30"/>
  <c r="BJ232" i="30" l="1"/>
  <c r="BH19" i="30" s="1"/>
  <c r="BG231" i="30"/>
  <c r="BC231" i="30"/>
  <c r="AM216" i="30"/>
  <c r="AF217" i="30" s="1"/>
  <c r="AL216" i="30"/>
  <c r="AI225" i="30"/>
  <c r="AK224" i="30"/>
  <c r="AN224" i="30"/>
  <c r="R131" i="30"/>
  <c r="U130" i="30"/>
  <c r="V130" i="30" s="1"/>
  <c r="Q131" i="30"/>
  <c r="AQ223" i="30"/>
  <c r="AU222" i="30"/>
  <c r="AR223" i="30"/>
  <c r="BU232" i="30"/>
  <c r="BD232" i="30" l="1"/>
  <c r="BH231" i="30"/>
  <c r="BE232" i="30"/>
  <c r="AK225" i="30"/>
  <c r="AN225" i="30"/>
  <c r="AI226" i="30"/>
  <c r="AJ218" i="30"/>
  <c r="AC217" i="30"/>
  <c r="AG217" i="30"/>
  <c r="X130" i="30"/>
  <c r="AA130" i="30" s="1"/>
  <c r="Z130" i="30"/>
  <c r="S131" i="30" s="1"/>
  <c r="Y130" i="30"/>
  <c r="AZ222" i="30"/>
  <c r="AS223" i="30" s="1"/>
  <c r="AY222" i="30"/>
  <c r="BZ232" i="30"/>
  <c r="BY232" i="30"/>
  <c r="BM231" i="30" l="1"/>
  <c r="BF232" i="30" s="1"/>
  <c r="BL231" i="30"/>
  <c r="AE218" i="30"/>
  <c r="AH217" i="30"/>
  <c r="AD218" i="30"/>
  <c r="AN226" i="30"/>
  <c r="AK226" i="30"/>
  <c r="AI227" i="30"/>
  <c r="W132" i="30"/>
  <c r="T131" i="30"/>
  <c r="P131" i="30"/>
  <c r="AW224" i="30"/>
  <c r="AT223" i="30"/>
  <c r="AP223" i="30"/>
  <c r="BG232" i="30" l="1"/>
  <c r="BH232" i="30" s="1"/>
  <c r="BM232" i="30" s="1"/>
  <c r="BC232" i="30"/>
  <c r="AK227" i="30"/>
  <c r="AN227" i="30"/>
  <c r="AI228" i="30"/>
  <c r="AM217" i="30"/>
  <c r="AF218" i="30" s="1"/>
  <c r="AL217" i="30"/>
  <c r="Q132" i="30"/>
  <c r="R132" i="30"/>
  <c r="U131" i="30"/>
  <c r="V131" i="30" s="1"/>
  <c r="AU223" i="30"/>
  <c r="AR224" i="30"/>
  <c r="AQ224" i="30"/>
  <c r="BL232" i="30" l="1"/>
  <c r="AJ219" i="30"/>
  <c r="AC218" i="30"/>
  <c r="AG218" i="30"/>
  <c r="AK228" i="30"/>
  <c r="AI229" i="30"/>
  <c r="AN228" i="30"/>
  <c r="X131" i="30"/>
  <c r="AA131" i="30" s="1"/>
  <c r="Z131" i="30"/>
  <c r="S132" i="30" s="1"/>
  <c r="Y131" i="30"/>
  <c r="AZ223" i="30"/>
  <c r="AS224" i="30" s="1"/>
  <c r="AY223" i="30"/>
  <c r="AE219" i="30" l="1"/>
  <c r="AH218" i="30"/>
  <c r="AD219" i="30"/>
  <c r="AN229" i="30"/>
  <c r="AK229" i="30"/>
  <c r="AI230" i="30"/>
  <c r="T132" i="30"/>
  <c r="W133" i="30"/>
  <c r="P132" i="30"/>
  <c r="AW225" i="30"/>
  <c r="AP224" i="30"/>
  <c r="AT224" i="30"/>
  <c r="AI231" i="30" l="1"/>
  <c r="AK230" i="30"/>
  <c r="AN230" i="30"/>
  <c r="AM218" i="30"/>
  <c r="AF219" i="30" s="1"/>
  <c r="AL218" i="30"/>
  <c r="Q133" i="30"/>
  <c r="V132" i="30"/>
  <c r="R133" i="30"/>
  <c r="U132" i="30"/>
  <c r="AQ225" i="30"/>
  <c r="AR225" i="30"/>
  <c r="AU224" i="30"/>
  <c r="AJ220" i="30" l="1"/>
  <c r="AC219" i="30"/>
  <c r="AG219" i="30"/>
  <c r="AI232" i="30"/>
  <c r="AK231" i="30"/>
  <c r="AN231" i="30"/>
  <c r="U133" i="30"/>
  <c r="X132" i="30"/>
  <c r="AA132" i="30" s="1"/>
  <c r="Z132" i="30"/>
  <c r="S133" i="30" s="1"/>
  <c r="Y132" i="30"/>
  <c r="AZ224" i="30"/>
  <c r="AS225" i="30" s="1"/>
  <c r="AY224" i="30"/>
  <c r="AE220" i="30" l="1"/>
  <c r="AH219" i="30"/>
  <c r="AD220" i="30"/>
  <c r="AK232" i="30"/>
  <c r="AN232" i="30"/>
  <c r="AJ20" i="30"/>
  <c r="M2" i="30" s="1"/>
  <c r="AL19" i="30"/>
  <c r="AL20" i="30"/>
  <c r="AH20" i="30"/>
  <c r="AF20" i="30" s="1"/>
  <c r="Y133" i="30"/>
  <c r="W134" i="30"/>
  <c r="T133" i="30"/>
  <c r="P133" i="30"/>
  <c r="Z133" i="30"/>
  <c r="AW226" i="30"/>
  <c r="AT225" i="30"/>
  <c r="AP225" i="30"/>
  <c r="AM219" i="30" l="1"/>
  <c r="AF220" i="30" s="1"/>
  <c r="AL219" i="30"/>
  <c r="Q134" i="30"/>
  <c r="V133" i="30"/>
  <c r="R134" i="30"/>
  <c r="AR226" i="30"/>
  <c r="AU225" i="30"/>
  <c r="AQ226" i="30"/>
  <c r="AJ221" i="30" l="1"/>
  <c r="AC220" i="30"/>
  <c r="AG220" i="30"/>
  <c r="U134" i="30"/>
  <c r="S134" i="30"/>
  <c r="X133" i="30"/>
  <c r="AA133" i="30" s="1"/>
  <c r="AZ225" i="30"/>
  <c r="AS226" i="30" s="1"/>
  <c r="AY225" i="30"/>
  <c r="AH220" i="30" l="1"/>
  <c r="AE221" i="30"/>
  <c r="AD221" i="30"/>
  <c r="W135" i="30"/>
  <c r="Y134" i="30"/>
  <c r="T134" i="30"/>
  <c r="P134" i="30"/>
  <c r="Z134" i="30"/>
  <c r="AW227" i="30"/>
  <c r="AP226" i="30"/>
  <c r="AT226" i="30"/>
  <c r="AM220" i="30" l="1"/>
  <c r="AF221" i="30" s="1"/>
  <c r="AL220" i="30"/>
  <c r="Q135" i="30"/>
  <c r="V134" i="30"/>
  <c r="R135" i="30"/>
  <c r="AQ227" i="30"/>
  <c r="AR227" i="30"/>
  <c r="AU226" i="30"/>
  <c r="AJ222" i="30" l="1"/>
  <c r="AC221" i="30"/>
  <c r="AG221" i="30"/>
  <c r="X134" i="30"/>
  <c r="AA134" i="30" s="1"/>
  <c r="U135" i="30"/>
  <c r="S135" i="30"/>
  <c r="AZ226" i="30"/>
  <c r="AS227" i="30" s="1"/>
  <c r="AY226" i="30"/>
  <c r="AE222" i="30" l="1"/>
  <c r="AH221" i="30"/>
  <c r="AD222" i="30"/>
  <c r="Y135" i="30"/>
  <c r="W136" i="30"/>
  <c r="T135" i="30"/>
  <c r="P135" i="30"/>
  <c r="Z135" i="30"/>
  <c r="AW228" i="30"/>
  <c r="AT227" i="30"/>
  <c r="AP227" i="30"/>
  <c r="AM221" i="30" l="1"/>
  <c r="AF222" i="30" s="1"/>
  <c r="AL221" i="30"/>
  <c r="Q136" i="30"/>
  <c r="V135" i="30"/>
  <c r="R136" i="30"/>
  <c r="AQ228" i="30"/>
  <c r="AR228" i="30"/>
  <c r="AU227" i="30"/>
  <c r="AJ223" i="30" l="1"/>
  <c r="AC222" i="30"/>
  <c r="AG222" i="30"/>
  <c r="U136" i="30"/>
  <c r="S136" i="30"/>
  <c r="X135" i="30"/>
  <c r="AA135" i="30" s="1"/>
  <c r="AZ227" i="30"/>
  <c r="AS228" i="30" s="1"/>
  <c r="AY227" i="30"/>
  <c r="AE223" i="30" l="1"/>
  <c r="AH222" i="30"/>
  <c r="AD223" i="30"/>
  <c r="W137" i="30"/>
  <c r="Y136" i="30"/>
  <c r="T136" i="30"/>
  <c r="P136" i="30"/>
  <c r="Z136" i="30"/>
  <c r="AW229" i="30"/>
  <c r="AT228" i="30"/>
  <c r="AP228" i="30"/>
  <c r="AM222" i="30" l="1"/>
  <c r="AF223" i="30" s="1"/>
  <c r="AL222" i="30"/>
  <c r="Q137" i="30"/>
  <c r="V136" i="30"/>
  <c r="R137" i="30"/>
  <c r="AR229" i="30"/>
  <c r="AU228" i="30"/>
  <c r="AQ229" i="30"/>
  <c r="AJ224" i="30" l="1"/>
  <c r="AC223" i="30"/>
  <c r="AG223" i="30"/>
  <c r="X136" i="30"/>
  <c r="AA136" i="30" s="1"/>
  <c r="U137" i="30"/>
  <c r="S137" i="30"/>
  <c r="AZ228" i="30"/>
  <c r="AS229" i="30" s="1"/>
  <c r="AY228" i="30"/>
  <c r="AE224" i="30" l="1"/>
  <c r="AH223" i="30"/>
  <c r="AD224" i="30"/>
  <c r="W138" i="30"/>
  <c r="Y137" i="30"/>
  <c r="T137" i="30"/>
  <c r="P137" i="30"/>
  <c r="Z137" i="30"/>
  <c r="AW230" i="30"/>
  <c r="AP229" i="30"/>
  <c r="AT229" i="30"/>
  <c r="AM223" i="30" l="1"/>
  <c r="AF224" i="30" s="1"/>
  <c r="AL223" i="30"/>
  <c r="Q138" i="30"/>
  <c r="V137" i="30"/>
  <c r="R138" i="30"/>
  <c r="AR230" i="30"/>
  <c r="AU229" i="30"/>
  <c r="AQ230" i="30"/>
  <c r="AJ225" i="30" l="1"/>
  <c r="AC224" i="30"/>
  <c r="AG224" i="30"/>
  <c r="S138" i="30"/>
  <c r="X137" i="30"/>
  <c r="AA137" i="30" s="1"/>
  <c r="U138" i="30"/>
  <c r="AZ229" i="30"/>
  <c r="AS230" i="30" s="1"/>
  <c r="AY229" i="30"/>
  <c r="AE225" i="30" l="1"/>
  <c r="AH224" i="30"/>
  <c r="AD225" i="30"/>
  <c r="Z138" i="30"/>
  <c r="Y138" i="30"/>
  <c r="W139" i="30"/>
  <c r="T138" i="30"/>
  <c r="P138" i="30"/>
  <c r="AW231" i="30"/>
  <c r="AP230" i="30"/>
  <c r="AT230" i="30"/>
  <c r="AM224" i="30" l="1"/>
  <c r="AF225" i="30" s="1"/>
  <c r="AL224" i="30"/>
  <c r="R139" i="30"/>
  <c r="Q139" i="30"/>
  <c r="V138" i="30"/>
  <c r="AR231" i="30"/>
  <c r="AU230" i="30"/>
  <c r="AQ231" i="30"/>
  <c r="AJ226" i="30" l="1"/>
  <c r="AC225" i="30"/>
  <c r="AG225" i="30"/>
  <c r="U139" i="30"/>
  <c r="S139" i="30"/>
  <c r="X138" i="30"/>
  <c r="AA138" i="30" s="1"/>
  <c r="AZ230" i="30"/>
  <c r="AS231" i="30" s="1"/>
  <c r="AY230" i="30"/>
  <c r="AE226" i="30" l="1"/>
  <c r="AH225" i="30"/>
  <c r="AD226" i="30"/>
  <c r="W140" i="30"/>
  <c r="Y139" i="30"/>
  <c r="T139" i="30"/>
  <c r="P139" i="30"/>
  <c r="Z139" i="30"/>
  <c r="AW232" i="30"/>
  <c r="AU19" i="30" s="1"/>
  <c r="AP231" i="30"/>
  <c r="AT231" i="30"/>
  <c r="AM225" i="30" l="1"/>
  <c r="AF226" i="30" s="1"/>
  <c r="AL225" i="30"/>
  <c r="Q140" i="30"/>
  <c r="V139" i="30"/>
  <c r="R140" i="30"/>
  <c r="AR232" i="30"/>
  <c r="AU231" i="30"/>
  <c r="AQ232" i="30"/>
  <c r="AJ227" i="30" l="1"/>
  <c r="AC226" i="30"/>
  <c r="AG226" i="30"/>
  <c r="S140" i="30"/>
  <c r="X139" i="30"/>
  <c r="AA139" i="30" s="1"/>
  <c r="U140" i="30"/>
  <c r="AZ231" i="30"/>
  <c r="AS232" i="30" s="1"/>
  <c r="AY231" i="30"/>
  <c r="Z140" i="30" l="1"/>
  <c r="AE227" i="30"/>
  <c r="AH226" i="30"/>
  <c r="AD227" i="30"/>
  <c r="W141" i="30"/>
  <c r="Y140" i="30"/>
  <c r="T140" i="30"/>
  <c r="P140" i="30"/>
  <c r="AP232" i="30"/>
  <c r="AT232" i="30"/>
  <c r="AU232" i="30" s="1"/>
  <c r="AZ232" i="30" s="1"/>
  <c r="AM226" i="30" l="1"/>
  <c r="AF227" i="30" s="1"/>
  <c r="AL226" i="30"/>
  <c r="Q141" i="30"/>
  <c r="V140" i="30"/>
  <c r="R141" i="30"/>
  <c r="AY232" i="30"/>
  <c r="AJ228" i="30" l="1"/>
  <c r="AC227" i="30"/>
  <c r="AG227" i="30"/>
  <c r="S141" i="30"/>
  <c r="U141" i="30"/>
  <c r="X140" i="30"/>
  <c r="AA140" i="30" s="1"/>
  <c r="AE228" i="30" l="1"/>
  <c r="AH227" i="30"/>
  <c r="AD228" i="30"/>
  <c r="Z141" i="30"/>
  <c r="W142" i="30"/>
  <c r="Y141" i="30"/>
  <c r="T141" i="30"/>
  <c r="P141" i="30"/>
  <c r="AM227" i="30" l="1"/>
  <c r="AF228" i="30" s="1"/>
  <c r="AL227" i="30"/>
  <c r="R142" i="30"/>
  <c r="Q142" i="30"/>
  <c r="V141" i="30"/>
  <c r="AJ229" i="30" l="1"/>
  <c r="AC228" i="30"/>
  <c r="AG228" i="30"/>
  <c r="U142" i="30"/>
  <c r="X141" i="30"/>
  <c r="AA141" i="30" s="1"/>
  <c r="S142" i="30"/>
  <c r="AH228" i="30" l="1"/>
  <c r="AE229" i="30"/>
  <c r="AD229" i="30"/>
  <c r="Y142" i="30"/>
  <c r="W143" i="30"/>
  <c r="T142" i="30"/>
  <c r="P142" i="30"/>
  <c r="Z142" i="30"/>
  <c r="AM228" i="30" l="1"/>
  <c r="AF229" i="30" s="1"/>
  <c r="AL228" i="30"/>
  <c r="Q143" i="30"/>
  <c r="V142" i="30"/>
  <c r="R143" i="30"/>
  <c r="AJ230" i="30" l="1"/>
  <c r="AC229" i="30"/>
  <c r="AG229" i="30"/>
  <c r="S143" i="30"/>
  <c r="U143" i="30"/>
  <c r="X142" i="30"/>
  <c r="AA142" i="30" s="1"/>
  <c r="AH229" i="30" l="1"/>
  <c r="AE230" i="30"/>
  <c r="AD230" i="30"/>
  <c r="Z143" i="30"/>
  <c r="W144" i="30"/>
  <c r="Y143" i="30"/>
  <c r="T143" i="30"/>
  <c r="P143" i="30"/>
  <c r="AM229" i="30" l="1"/>
  <c r="AF230" i="30" s="1"/>
  <c r="AL229" i="30"/>
  <c r="R144" i="30"/>
  <c r="Q144" i="30"/>
  <c r="V143" i="30"/>
  <c r="AJ231" i="30" l="1"/>
  <c r="AC230" i="30"/>
  <c r="AG230" i="30"/>
  <c r="U144" i="30"/>
  <c r="X143" i="30"/>
  <c r="AA143" i="30" s="1"/>
  <c r="S144" i="30"/>
  <c r="AH230" i="30" l="1"/>
  <c r="AE231" i="30"/>
  <c r="AD231" i="30"/>
  <c r="Y144" i="30"/>
  <c r="W145" i="30"/>
  <c r="T144" i="30"/>
  <c r="P144" i="30"/>
  <c r="Z144" i="30"/>
  <c r="AM230" i="30" l="1"/>
  <c r="AF231" i="30" s="1"/>
  <c r="AL230" i="30"/>
  <c r="R145" i="30"/>
  <c r="Q145" i="30"/>
  <c r="V144" i="30"/>
  <c r="AJ232" i="30" l="1"/>
  <c r="AH19" i="30" s="1"/>
  <c r="AC231" i="30"/>
  <c r="AG231" i="30"/>
  <c r="S145" i="30"/>
  <c r="X144" i="30"/>
  <c r="AA144" i="30" s="1"/>
  <c r="U145" i="30"/>
  <c r="AE232" i="30" l="1"/>
  <c r="AH231" i="30"/>
  <c r="AD232" i="30"/>
  <c r="Z145" i="30"/>
  <c r="W146" i="30"/>
  <c r="Y145" i="30"/>
  <c r="T145" i="30"/>
  <c r="P145" i="30"/>
  <c r="AM231" i="30" l="1"/>
  <c r="AF232" i="30" s="1"/>
  <c r="AL231" i="30"/>
  <c r="R146" i="30"/>
  <c r="Q146" i="30"/>
  <c r="V145" i="30"/>
  <c r="AC232" i="30" l="1"/>
  <c r="AG232" i="30"/>
  <c r="AH232" i="30" s="1"/>
  <c r="AM232" i="30" s="1"/>
  <c r="S146" i="30"/>
  <c r="X145" i="30"/>
  <c r="AA145" i="30" s="1"/>
  <c r="U146" i="30"/>
  <c r="Z146" i="30" l="1"/>
  <c r="AL232" i="30"/>
  <c r="W147" i="30"/>
  <c r="Y146" i="30"/>
  <c r="T146" i="30"/>
  <c r="P146" i="30"/>
  <c r="R147" i="30" l="1"/>
  <c r="Q147" i="30"/>
  <c r="V146" i="30"/>
  <c r="U147" i="30" l="1"/>
  <c r="X146" i="30"/>
  <c r="AA146" i="30" s="1"/>
  <c r="S147" i="30"/>
  <c r="W148" i="30" l="1"/>
  <c r="Y147" i="30"/>
  <c r="T147" i="30"/>
  <c r="P147" i="30"/>
  <c r="Z147" i="30"/>
  <c r="Q148" i="30" l="1"/>
  <c r="V147" i="30"/>
  <c r="R148" i="30"/>
  <c r="X147" i="30" l="1"/>
  <c r="AA147" i="30" s="1"/>
  <c r="U148" i="30"/>
  <c r="S148" i="30"/>
  <c r="Y148" i="30" l="1"/>
  <c r="W149" i="30"/>
  <c r="T148" i="30"/>
  <c r="P148" i="30"/>
  <c r="Z148" i="30"/>
  <c r="Q149" i="30" l="1"/>
  <c r="V148" i="30"/>
  <c r="R149" i="30"/>
  <c r="S149" i="30" l="1"/>
  <c r="U149" i="30"/>
  <c r="X148" i="30"/>
  <c r="AA148" i="30" s="1"/>
  <c r="Z149" i="30" l="1"/>
  <c r="W150" i="30"/>
  <c r="Y149" i="30"/>
  <c r="P149" i="30"/>
  <c r="T149" i="30"/>
  <c r="Q150" i="30" l="1"/>
  <c r="V149" i="30"/>
  <c r="R150" i="30"/>
  <c r="U150" i="30" l="1"/>
  <c r="S150" i="30"/>
  <c r="X149" i="30"/>
  <c r="AA149" i="30" s="1"/>
  <c r="Y150" i="30" l="1"/>
  <c r="W151" i="30"/>
  <c r="P150" i="30"/>
  <c r="T150" i="30"/>
  <c r="Z150" i="30"/>
  <c r="R151" i="30" l="1"/>
  <c r="Q151" i="30"/>
  <c r="V150" i="30"/>
  <c r="X150" i="30" l="1"/>
  <c r="AA150" i="30" s="1"/>
  <c r="S151" i="30"/>
  <c r="U151" i="30"/>
  <c r="Z151" i="30" l="1"/>
  <c r="Y151" i="30"/>
  <c r="W152" i="30"/>
  <c r="T151" i="30"/>
  <c r="P151" i="30"/>
  <c r="R152" i="30" l="1"/>
  <c r="Q152" i="30"/>
  <c r="V151" i="30"/>
  <c r="U152" i="30" l="1"/>
  <c r="X151" i="30"/>
  <c r="AA151" i="30" s="1"/>
  <c r="S152" i="30"/>
  <c r="W153" i="30" l="1"/>
  <c r="Y152" i="30"/>
  <c r="T152" i="30"/>
  <c r="P152" i="30"/>
  <c r="Z152" i="30"/>
  <c r="Q153" i="30" l="1"/>
  <c r="V152" i="30"/>
  <c r="R153" i="30"/>
  <c r="X152" i="30" l="1"/>
  <c r="AA152" i="30" s="1"/>
  <c r="S153" i="30"/>
  <c r="U153" i="30"/>
  <c r="Z153" i="30" l="1"/>
  <c r="W154" i="30"/>
  <c r="Y153" i="30"/>
  <c r="T153" i="30"/>
  <c r="P153" i="30"/>
  <c r="R154" i="30" l="1"/>
  <c r="Q154" i="30"/>
  <c r="V153" i="30"/>
  <c r="S154" i="30" l="1"/>
  <c r="X153" i="30"/>
  <c r="AA153" i="30" s="1"/>
  <c r="U154" i="30"/>
  <c r="Z154" i="30" l="1"/>
  <c r="W155" i="30"/>
  <c r="Y154" i="30"/>
  <c r="T154" i="30"/>
  <c r="P154" i="30"/>
  <c r="Q155" i="30" l="1"/>
  <c r="V154" i="30"/>
  <c r="R155" i="30"/>
  <c r="X154" i="30" l="1"/>
  <c r="AA154" i="30" s="1"/>
  <c r="S155" i="30"/>
  <c r="U155" i="30"/>
  <c r="Z155" i="30" l="1"/>
  <c r="Y155" i="30"/>
  <c r="W156" i="30"/>
  <c r="T155" i="30"/>
  <c r="P155" i="30"/>
  <c r="Q156" i="30" l="1"/>
  <c r="V155" i="30"/>
  <c r="R156" i="30"/>
  <c r="X155" i="30" l="1"/>
  <c r="AA155" i="30" s="1"/>
  <c r="S156" i="30"/>
  <c r="U156" i="30"/>
  <c r="Z156" i="30" l="1"/>
  <c r="W157" i="30"/>
  <c r="Y156" i="30"/>
  <c r="P156" i="30"/>
  <c r="T156" i="30"/>
  <c r="Q157" i="30" l="1"/>
  <c r="V156" i="30"/>
  <c r="R157" i="30"/>
  <c r="S157" i="30" l="1"/>
  <c r="X156" i="30"/>
  <c r="AA156" i="30" s="1"/>
  <c r="U157" i="30"/>
  <c r="Z157" i="30" l="1"/>
  <c r="Y157" i="30"/>
  <c r="W158" i="30"/>
  <c r="T157" i="30"/>
  <c r="P157" i="30"/>
  <c r="R158" i="30" l="1"/>
  <c r="Q158" i="30"/>
  <c r="V157" i="30"/>
  <c r="X157" i="30" l="1"/>
  <c r="AA157" i="30" s="1"/>
  <c r="S158" i="30"/>
  <c r="U158" i="30"/>
  <c r="Z158" i="30" l="1"/>
  <c r="W159" i="30"/>
  <c r="Y158" i="30"/>
  <c r="T158" i="30"/>
  <c r="P158" i="30"/>
  <c r="Q159" i="30" l="1"/>
  <c r="V158" i="30"/>
  <c r="R159" i="30"/>
  <c r="S159" i="30" l="1"/>
  <c r="U159" i="30"/>
  <c r="X158" i="30"/>
  <c r="AA158" i="30" s="1"/>
  <c r="Z159" i="30" l="1"/>
  <c r="W160" i="30"/>
  <c r="Y159" i="30"/>
  <c r="P159" i="30"/>
  <c r="T159" i="30"/>
  <c r="Q160" i="30" l="1"/>
  <c r="V159" i="30"/>
  <c r="R160" i="30"/>
  <c r="X159" i="30" l="1"/>
  <c r="AA159" i="30" s="1"/>
  <c r="U160" i="30"/>
  <c r="S160" i="30"/>
  <c r="W161" i="30" l="1"/>
  <c r="Y160" i="30"/>
  <c r="T160" i="30"/>
  <c r="P160" i="30"/>
  <c r="Z160" i="30"/>
  <c r="Q161" i="30" l="1"/>
  <c r="V160" i="30"/>
  <c r="R161" i="30"/>
  <c r="U161" i="30" l="1"/>
  <c r="S161" i="30"/>
  <c r="X160" i="30"/>
  <c r="AA160" i="30" s="1"/>
  <c r="W162" i="30" l="1"/>
  <c r="Y161" i="30"/>
  <c r="T161" i="30"/>
  <c r="P161" i="30"/>
  <c r="Z161" i="30"/>
  <c r="Q162" i="30" l="1"/>
  <c r="V161" i="30"/>
  <c r="R162" i="30"/>
  <c r="S162" i="30" l="1"/>
  <c r="X161" i="30"/>
  <c r="AA161" i="30" s="1"/>
  <c r="U162" i="30"/>
  <c r="Z162" i="30" l="1"/>
  <c r="Y162" i="30"/>
  <c r="W163" i="30"/>
  <c r="T162" i="30"/>
  <c r="P162" i="30"/>
  <c r="R163" i="30" l="1"/>
  <c r="Q163" i="30"/>
  <c r="V162" i="30"/>
  <c r="X162" i="30" l="1"/>
  <c r="AA162" i="30" s="1"/>
  <c r="U163" i="30"/>
  <c r="S163" i="30"/>
  <c r="W164" i="30" l="1"/>
  <c r="Y163" i="30"/>
  <c r="T163" i="30"/>
  <c r="P163" i="30"/>
  <c r="Z163" i="30"/>
  <c r="Q164" i="30" l="1"/>
  <c r="V163" i="30"/>
  <c r="R164" i="30"/>
  <c r="U164" i="30" l="1"/>
  <c r="S164" i="30"/>
  <c r="X163" i="30"/>
  <c r="AA163" i="30" s="1"/>
  <c r="Y164" i="30" l="1"/>
  <c r="W165" i="30"/>
  <c r="P164" i="30"/>
  <c r="T164" i="30"/>
  <c r="Z164" i="30"/>
  <c r="R165" i="30" l="1"/>
  <c r="Q165" i="30"/>
  <c r="V164" i="30"/>
  <c r="X164" i="30" l="1"/>
  <c r="AA164" i="30" s="1"/>
  <c r="U165" i="30"/>
  <c r="S165" i="30"/>
  <c r="W166" i="30" l="1"/>
  <c r="Y165" i="30"/>
  <c r="T165" i="30"/>
  <c r="P165" i="30"/>
  <c r="Z165" i="30"/>
  <c r="Q166" i="30" l="1"/>
  <c r="V165" i="30"/>
  <c r="R166" i="30"/>
  <c r="X165" i="30" l="1"/>
  <c r="AA165" i="30" s="1"/>
  <c r="U166" i="30"/>
  <c r="S166" i="30"/>
  <c r="Z166" i="30" l="1"/>
  <c r="W167" i="30"/>
  <c r="Y166" i="30"/>
  <c r="T166" i="30"/>
  <c r="P166" i="30"/>
  <c r="Q167" i="30" l="1"/>
  <c r="V166" i="30"/>
  <c r="R167" i="30"/>
  <c r="U167" i="30" l="1"/>
  <c r="X166" i="30"/>
  <c r="AA166" i="30" s="1"/>
  <c r="S167" i="30"/>
  <c r="Z167" i="30" l="1"/>
  <c r="Y167" i="30"/>
  <c r="W168" i="30"/>
  <c r="T167" i="30"/>
  <c r="P167" i="30"/>
  <c r="Q168" i="30" l="1"/>
  <c r="V167" i="30"/>
  <c r="R168" i="30"/>
  <c r="S168" i="30" l="1"/>
  <c r="X167" i="30"/>
  <c r="AA167" i="30" s="1"/>
  <c r="U168" i="30"/>
  <c r="Z168" i="30" l="1"/>
  <c r="W169" i="30"/>
  <c r="Y168" i="30"/>
  <c r="T168" i="30"/>
  <c r="P168" i="30"/>
  <c r="R169" i="30" l="1"/>
  <c r="Q169" i="30"/>
  <c r="V168" i="30"/>
  <c r="X168" i="30" l="1"/>
  <c r="AA168" i="30" s="1"/>
  <c r="U169" i="30"/>
  <c r="S169" i="30"/>
  <c r="W170" i="30" l="1"/>
  <c r="Y169" i="30"/>
  <c r="T169" i="30"/>
  <c r="P169" i="30"/>
  <c r="Z169" i="30"/>
  <c r="R170" i="30" l="1"/>
  <c r="Q170" i="30"/>
  <c r="V169" i="30"/>
  <c r="S170" i="30" l="1"/>
  <c r="U170" i="30"/>
  <c r="X169" i="30"/>
  <c r="AA169" i="30" s="1"/>
  <c r="Z170" i="30" l="1"/>
  <c r="W171" i="30"/>
  <c r="Y170" i="30"/>
  <c r="T170" i="30"/>
  <c r="P170" i="30"/>
  <c r="R171" i="30" l="1"/>
  <c r="Q171" i="30"/>
  <c r="V170" i="30"/>
  <c r="U171" i="30" l="1"/>
  <c r="S171" i="30"/>
  <c r="X170" i="30"/>
  <c r="AA170" i="30" s="1"/>
  <c r="Y171" i="30" l="1"/>
  <c r="W172" i="30"/>
  <c r="T171" i="30"/>
  <c r="P171" i="30"/>
  <c r="Z171" i="30"/>
  <c r="R172" i="30" l="1"/>
  <c r="Q172" i="30"/>
  <c r="V171" i="30"/>
  <c r="U172" i="30" l="1"/>
  <c r="X171" i="30"/>
  <c r="AA171" i="30" s="1"/>
  <c r="S172" i="30"/>
  <c r="Y172" i="30" l="1"/>
  <c r="W173" i="30"/>
  <c r="T172" i="30"/>
  <c r="P172" i="30"/>
  <c r="Z172" i="30"/>
  <c r="Q173" i="30" l="1"/>
  <c r="V172" i="30"/>
  <c r="R173" i="30"/>
  <c r="S173" i="30" l="1"/>
  <c r="U173" i="30"/>
  <c r="X172" i="30"/>
  <c r="AA172" i="30" s="1"/>
  <c r="Z173" i="30" l="1"/>
  <c r="Y173" i="30"/>
  <c r="W174" i="30"/>
  <c r="T173" i="30"/>
  <c r="P173" i="30"/>
  <c r="R174" i="30" l="1"/>
  <c r="Q174" i="30"/>
  <c r="V173" i="30"/>
  <c r="S174" i="30" l="1"/>
  <c r="U174" i="30"/>
  <c r="X173" i="30"/>
  <c r="AA173" i="30" s="1"/>
  <c r="Z174" i="30" l="1"/>
  <c r="Y174" i="30"/>
  <c r="W175" i="30"/>
  <c r="T174" i="30"/>
  <c r="P174" i="30"/>
  <c r="R175" i="30" l="1"/>
  <c r="Q175" i="30"/>
  <c r="V174" i="30"/>
  <c r="U175" i="30" l="1"/>
  <c r="X174" i="30"/>
  <c r="AA174" i="30" s="1"/>
  <c r="S175" i="30"/>
  <c r="Y175" i="30" l="1"/>
  <c r="W176" i="30"/>
  <c r="T175" i="30"/>
  <c r="P175" i="30"/>
  <c r="Z175" i="30"/>
  <c r="R176" i="30" l="1"/>
  <c r="Q176" i="30"/>
  <c r="V175" i="30"/>
  <c r="X175" i="30" l="1"/>
  <c r="AA175" i="30" s="1"/>
  <c r="U176" i="30"/>
  <c r="S176" i="30"/>
  <c r="Y176" i="30" l="1"/>
  <c r="W177" i="30"/>
  <c r="T176" i="30"/>
  <c r="P176" i="30"/>
  <c r="Z176" i="30"/>
  <c r="R177" i="30" l="1"/>
  <c r="Q177" i="30"/>
  <c r="V176" i="30"/>
  <c r="S177" i="30" l="1"/>
  <c r="U177" i="30"/>
  <c r="X176" i="30"/>
  <c r="AA176" i="30" s="1"/>
  <c r="Z177" i="30" l="1"/>
  <c r="Y177" i="30"/>
  <c r="W178" i="30"/>
  <c r="T177" i="30"/>
  <c r="P177" i="30"/>
  <c r="Q178" i="30" l="1"/>
  <c r="V177" i="30"/>
  <c r="R178" i="30"/>
  <c r="S178" i="30" l="1"/>
  <c r="U178" i="30"/>
  <c r="X177" i="30"/>
  <c r="AA177" i="30" s="1"/>
  <c r="Z178" i="30" l="1"/>
  <c r="Y178" i="30"/>
  <c r="W179" i="30"/>
  <c r="T178" i="30"/>
  <c r="P178" i="30"/>
  <c r="R179" i="30" l="1"/>
  <c r="Q179" i="30"/>
  <c r="V178" i="30"/>
  <c r="U179" i="30" l="1"/>
  <c r="S179" i="30"/>
  <c r="X178" i="30"/>
  <c r="AA178" i="30" s="1"/>
  <c r="Y179" i="30" l="1"/>
  <c r="W180" i="30"/>
  <c r="T179" i="30"/>
  <c r="P179" i="30"/>
  <c r="Z179" i="30"/>
  <c r="Q180" i="30" l="1"/>
  <c r="V179" i="30"/>
  <c r="R180" i="30"/>
  <c r="U180" i="30" l="1"/>
  <c r="X179" i="30"/>
  <c r="AA179" i="30" s="1"/>
  <c r="S180" i="30"/>
  <c r="Y180" i="30" l="1"/>
  <c r="W181" i="30"/>
  <c r="P180" i="30"/>
  <c r="T180" i="30"/>
  <c r="Z180" i="30"/>
  <c r="R181" i="30" l="1"/>
  <c r="Q181" i="30"/>
  <c r="V180" i="30"/>
  <c r="X180" i="30" l="1"/>
  <c r="AA180" i="30" s="1"/>
  <c r="U181" i="30"/>
  <c r="S181" i="30"/>
  <c r="W182" i="30" l="1"/>
  <c r="Y181" i="30"/>
  <c r="T181" i="30"/>
  <c r="P181" i="30"/>
  <c r="Z181" i="30"/>
  <c r="Q182" i="30" l="1"/>
  <c r="V181" i="30"/>
  <c r="R182" i="30"/>
  <c r="S182" i="30" l="1"/>
  <c r="U182" i="30"/>
  <c r="X181" i="30"/>
  <c r="AA181" i="30" s="1"/>
  <c r="Z182" i="30" l="1"/>
  <c r="Y182" i="30"/>
  <c r="W183" i="30"/>
  <c r="T182" i="30"/>
  <c r="P182" i="30"/>
  <c r="R183" i="30" l="1"/>
  <c r="Q183" i="30"/>
  <c r="V182" i="30"/>
  <c r="X182" i="30" l="1"/>
  <c r="AA182" i="30" s="1"/>
  <c r="S183" i="30"/>
  <c r="U183" i="30"/>
  <c r="Z183" i="30" l="1"/>
  <c r="Y183" i="30"/>
  <c r="W184" i="30"/>
  <c r="T183" i="30"/>
  <c r="P183" i="30"/>
  <c r="R184" i="30" l="1"/>
  <c r="Q184" i="30"/>
  <c r="V183" i="30"/>
  <c r="U184" i="30" l="1"/>
  <c r="X183" i="30"/>
  <c r="AA183" i="30" s="1"/>
  <c r="S184" i="30"/>
  <c r="W185" i="30" l="1"/>
  <c r="Y184" i="30"/>
  <c r="T184" i="30"/>
  <c r="P184" i="30"/>
  <c r="Z184" i="30"/>
  <c r="Q185" i="30" l="1"/>
  <c r="V184" i="30"/>
  <c r="R185" i="30"/>
  <c r="X184" i="30" l="1"/>
  <c r="AA184" i="30" s="1"/>
  <c r="S185" i="30"/>
  <c r="U185" i="30"/>
  <c r="Z185" i="30" l="1"/>
  <c r="Y185" i="30"/>
  <c r="W186" i="30"/>
  <c r="T185" i="30"/>
  <c r="P185" i="30"/>
  <c r="R186" i="30" l="1"/>
  <c r="Q186" i="30"/>
  <c r="V185" i="30"/>
  <c r="X185" i="30" l="1"/>
  <c r="AA185" i="30" s="1"/>
  <c r="S186" i="30"/>
  <c r="U186" i="30"/>
  <c r="Z186" i="30" l="1"/>
  <c r="Y186" i="30"/>
  <c r="W187" i="30"/>
  <c r="T186" i="30"/>
  <c r="P186" i="30"/>
  <c r="R187" i="30" l="1"/>
  <c r="Q187" i="30"/>
  <c r="V186" i="30"/>
  <c r="S187" i="30" l="1"/>
  <c r="X186" i="30"/>
  <c r="AA186" i="30" s="1"/>
  <c r="U187" i="30"/>
  <c r="Z187" i="30" l="1"/>
  <c r="W188" i="30"/>
  <c r="Y187" i="30"/>
  <c r="T187" i="30"/>
  <c r="P187" i="30"/>
  <c r="R188" i="30" l="1"/>
  <c r="Q188" i="30"/>
  <c r="V187" i="30"/>
  <c r="U188" i="30" l="1"/>
  <c r="X187" i="30"/>
  <c r="AA187" i="30" s="1"/>
  <c r="S188" i="30"/>
  <c r="W189" i="30" l="1"/>
  <c r="Y188" i="30"/>
  <c r="T188" i="30"/>
  <c r="P188" i="30"/>
  <c r="Z188" i="30"/>
  <c r="Q189" i="30" l="1"/>
  <c r="V188" i="30"/>
  <c r="R189" i="30"/>
  <c r="X188" i="30" l="1"/>
  <c r="AA188" i="30" s="1"/>
  <c r="U189" i="30"/>
  <c r="S189" i="30"/>
  <c r="Y189" i="30" l="1"/>
  <c r="W190" i="30"/>
  <c r="T189" i="30"/>
  <c r="P189" i="30"/>
  <c r="Z189" i="30"/>
  <c r="Q190" i="30" l="1"/>
  <c r="V189" i="30"/>
  <c r="R190" i="30"/>
  <c r="S190" i="30" l="1"/>
  <c r="U190" i="30"/>
  <c r="X189" i="30"/>
  <c r="AA189" i="30" s="1"/>
  <c r="Z190" i="30" l="1"/>
  <c r="W191" i="30"/>
  <c r="Y190" i="30"/>
  <c r="T190" i="30"/>
  <c r="P190" i="30"/>
  <c r="R191" i="30" l="1"/>
  <c r="Q191" i="30"/>
  <c r="V190" i="30"/>
  <c r="X190" i="30" l="1"/>
  <c r="AA190" i="30" s="1"/>
  <c r="U191" i="30"/>
  <c r="S191" i="30"/>
  <c r="Y191" i="30" l="1"/>
  <c r="W192" i="30"/>
  <c r="T191" i="30"/>
  <c r="P191" i="30"/>
  <c r="Z191" i="30"/>
  <c r="R192" i="30" l="1"/>
  <c r="Q192" i="30"/>
  <c r="V191" i="30"/>
  <c r="S192" i="30" l="1"/>
  <c r="U192" i="30"/>
  <c r="X191" i="30"/>
  <c r="AA191" i="30" s="1"/>
  <c r="Z192" i="30" l="1"/>
  <c r="Y192" i="30"/>
  <c r="W193" i="30"/>
  <c r="T192" i="30"/>
  <c r="P192" i="30"/>
  <c r="R193" i="30" l="1"/>
  <c r="Q193" i="30"/>
  <c r="V192" i="30"/>
  <c r="U193" i="30" l="1"/>
  <c r="X192" i="30"/>
  <c r="AA192" i="30" s="1"/>
  <c r="S193" i="30"/>
  <c r="Y193" i="30" l="1"/>
  <c r="W194" i="30"/>
  <c r="T193" i="30"/>
  <c r="P193" i="30"/>
  <c r="Z193" i="30"/>
  <c r="Q194" i="30" l="1"/>
  <c r="V193" i="30"/>
  <c r="R194" i="30"/>
  <c r="X193" i="30" l="1"/>
  <c r="AA193" i="30" s="1"/>
  <c r="S194" i="30"/>
  <c r="U194" i="30"/>
  <c r="Z194" i="30" l="1"/>
  <c r="Y194" i="30"/>
  <c r="W195" i="30"/>
  <c r="T194" i="30"/>
  <c r="P194" i="30"/>
  <c r="Q195" i="30" l="1"/>
  <c r="V194" i="30"/>
  <c r="R195" i="30"/>
  <c r="U195" i="30" l="1"/>
  <c r="S195" i="30"/>
  <c r="X194" i="30"/>
  <c r="AA194" i="30" s="1"/>
  <c r="W196" i="30" l="1"/>
  <c r="Y195" i="30"/>
  <c r="P195" i="30"/>
  <c r="T195" i="30"/>
  <c r="Z195" i="30"/>
  <c r="R196" i="30" l="1"/>
  <c r="Q196" i="30"/>
  <c r="V195" i="30"/>
  <c r="X195" i="30" l="1"/>
  <c r="AA195" i="30" s="1"/>
  <c r="U196" i="30"/>
  <c r="S196" i="30"/>
  <c r="Y196" i="30" l="1"/>
  <c r="W197" i="30"/>
  <c r="T196" i="30"/>
  <c r="P196" i="30"/>
  <c r="Z196" i="30"/>
  <c r="Q197" i="30" l="1"/>
  <c r="V196" i="30"/>
  <c r="R197" i="30"/>
  <c r="S197" i="30" l="1"/>
  <c r="U197" i="30"/>
  <c r="X196" i="30"/>
  <c r="AA196" i="30" s="1"/>
  <c r="Z197" i="30" l="1"/>
  <c r="W198" i="30"/>
  <c r="Y197" i="30"/>
  <c r="T197" i="30"/>
  <c r="P197" i="30"/>
  <c r="Q198" i="30" l="1"/>
  <c r="V197" i="30"/>
  <c r="R198" i="30"/>
  <c r="X197" i="30" l="1"/>
  <c r="AA197" i="30" s="1"/>
  <c r="S198" i="30"/>
  <c r="U198" i="30"/>
  <c r="Z198" i="30" l="1"/>
  <c r="Y198" i="30"/>
  <c r="W199" i="30"/>
  <c r="P198" i="30"/>
  <c r="T198" i="30"/>
  <c r="Q199" i="30" l="1"/>
  <c r="V198" i="30"/>
  <c r="R199" i="30"/>
  <c r="X198" i="30" l="1"/>
  <c r="AA198" i="30" s="1"/>
  <c r="S199" i="30"/>
  <c r="U199" i="30"/>
  <c r="Z199" i="30" l="1"/>
  <c r="W200" i="30"/>
  <c r="Y199" i="30"/>
  <c r="P199" i="30"/>
  <c r="T199" i="30"/>
  <c r="Q200" i="30" l="1"/>
  <c r="V199" i="30"/>
  <c r="R200" i="30"/>
  <c r="S200" i="30" l="1"/>
  <c r="X199" i="30"/>
  <c r="AA199" i="30" s="1"/>
  <c r="U200" i="30"/>
  <c r="Z200" i="30" l="1"/>
  <c r="Y200" i="30"/>
  <c r="W201" i="30"/>
  <c r="P200" i="30"/>
  <c r="T200" i="30"/>
  <c r="R201" i="30" l="1"/>
  <c r="Q201" i="30"/>
  <c r="V200" i="30"/>
  <c r="X200" i="30" l="1"/>
  <c r="AA200" i="30" s="1"/>
  <c r="U201" i="30"/>
  <c r="S201" i="30"/>
  <c r="Y201" i="30" l="1"/>
  <c r="W202" i="30"/>
  <c r="T201" i="30"/>
  <c r="P201" i="30"/>
  <c r="Z201" i="30"/>
  <c r="R202" i="30" l="1"/>
  <c r="Q202" i="30"/>
  <c r="V201" i="30"/>
  <c r="X201" i="30" l="1"/>
  <c r="AA201" i="30" s="1"/>
  <c r="S202" i="30"/>
  <c r="U202" i="30"/>
  <c r="Z202" i="30" l="1"/>
  <c r="Y202" i="30"/>
  <c r="W203" i="30"/>
  <c r="T202" i="30"/>
  <c r="P202" i="30"/>
  <c r="R203" i="30" l="1"/>
  <c r="Q203" i="30"/>
  <c r="V202" i="30"/>
  <c r="S203" i="30" l="1"/>
  <c r="U203" i="30"/>
  <c r="X202" i="30"/>
  <c r="AA202" i="30" s="1"/>
  <c r="Z203" i="30" l="1"/>
  <c r="Y203" i="30"/>
  <c r="W204" i="30"/>
  <c r="T203" i="30"/>
  <c r="P203" i="30"/>
  <c r="R204" i="30" l="1"/>
  <c r="Q204" i="30"/>
  <c r="V203" i="30"/>
  <c r="U204" i="30" l="1"/>
  <c r="S204" i="30"/>
  <c r="X203" i="30"/>
  <c r="AA203" i="30" s="1"/>
  <c r="W205" i="30" l="1"/>
  <c r="Y204" i="30"/>
  <c r="T204" i="30"/>
  <c r="P204" i="30"/>
  <c r="Z204" i="30"/>
  <c r="R205" i="30" l="1"/>
  <c r="Q205" i="30"/>
  <c r="V204" i="30"/>
  <c r="X204" i="30" l="1"/>
  <c r="AA204" i="30" s="1"/>
  <c r="U205" i="30"/>
  <c r="S205" i="30"/>
  <c r="Y205" i="30" l="1"/>
  <c r="W206" i="30"/>
  <c r="T205" i="30"/>
  <c r="P205" i="30"/>
  <c r="Z205" i="30"/>
  <c r="Q206" i="30" l="1"/>
  <c r="V205" i="30"/>
  <c r="R206" i="30"/>
  <c r="S206" i="30" l="1"/>
  <c r="X205" i="30"/>
  <c r="AA205" i="30" s="1"/>
  <c r="U206" i="30"/>
  <c r="Z206" i="30" l="1"/>
  <c r="Y206" i="30"/>
  <c r="W207" i="30"/>
  <c r="T206" i="30"/>
  <c r="P206" i="30"/>
  <c r="R207" i="30" l="1"/>
  <c r="Q207" i="30"/>
  <c r="V206" i="30"/>
  <c r="X206" i="30" l="1"/>
  <c r="AA206" i="30" s="1"/>
  <c r="S207" i="30"/>
  <c r="W208" i="30" l="1"/>
  <c r="T207" i="30"/>
  <c r="U207" i="30" s="1"/>
  <c r="Z207" i="30" s="1"/>
  <c r="P207" i="30"/>
  <c r="Y207" i="30" l="1"/>
  <c r="Q208" i="30"/>
  <c r="V207" i="30"/>
  <c r="R208" i="30"/>
  <c r="X207" i="30" l="1"/>
  <c r="AA207" i="30" s="1"/>
  <c r="S208" i="30"/>
  <c r="W209" i="30" l="1"/>
  <c r="P208" i="30"/>
  <c r="T208" i="30"/>
  <c r="U208" i="30" s="1"/>
  <c r="Z208" i="30" s="1"/>
  <c r="Y208" i="30" l="1"/>
  <c r="Q209" i="30"/>
  <c r="V208" i="30"/>
  <c r="R209" i="30"/>
  <c r="X208" i="30" l="1"/>
  <c r="AA208" i="30" s="1"/>
  <c r="S209" i="30"/>
  <c r="W210" i="30" l="1"/>
  <c r="P209" i="30"/>
  <c r="T209" i="30"/>
  <c r="U209" i="30" s="1"/>
  <c r="Z209" i="30" s="1"/>
  <c r="Y209" i="30" l="1"/>
  <c r="R210" i="30"/>
  <c r="Q210" i="30"/>
  <c r="V209" i="30"/>
  <c r="X209" i="30" l="1"/>
  <c r="AA209" i="30" s="1"/>
  <c r="S210" i="30"/>
  <c r="W211" i="30" l="1"/>
  <c r="T210" i="30"/>
  <c r="U210" i="30" s="1"/>
  <c r="Z210" i="30" s="1"/>
  <c r="P210" i="30"/>
  <c r="Y210" i="30" l="1"/>
  <c r="R211" i="30"/>
  <c r="Q211" i="30"/>
  <c r="V210" i="30"/>
  <c r="X210" i="30" l="1"/>
  <c r="AA210" i="30" s="1"/>
  <c r="S211" i="30"/>
  <c r="W212" i="30" l="1"/>
  <c r="T211" i="30"/>
  <c r="U211" i="30" s="1"/>
  <c r="Z211" i="30" s="1"/>
  <c r="P211" i="30"/>
  <c r="Y211" i="30" l="1"/>
  <c r="R212" i="30"/>
  <c r="Q212" i="30"/>
  <c r="V211" i="30"/>
  <c r="X211" i="30" l="1"/>
  <c r="AA211" i="30" s="1"/>
  <c r="S212" i="30"/>
  <c r="W213" i="30" l="1"/>
  <c r="T212" i="30"/>
  <c r="P212" i="30"/>
  <c r="U212" i="30" l="1"/>
  <c r="Z212" i="30" s="1"/>
  <c r="Q213" i="30"/>
  <c r="V212" i="30"/>
  <c r="R213" i="30"/>
  <c r="Y212" i="30" l="1"/>
  <c r="X212" i="30"/>
  <c r="AA212" i="30" s="1"/>
  <c r="S213" i="30"/>
  <c r="W214" i="30" l="1"/>
  <c r="T213" i="30"/>
  <c r="P213" i="30"/>
  <c r="U213" i="30" l="1"/>
  <c r="Z213" i="30" s="1"/>
  <c r="R214" i="30"/>
  <c r="Q214" i="30"/>
  <c r="V213" i="30"/>
  <c r="S214" i="30" l="1"/>
  <c r="P214" i="30" s="1"/>
  <c r="Y213" i="30"/>
  <c r="V214" i="30"/>
  <c r="X213" i="30"/>
  <c r="AA213" i="30" s="1"/>
  <c r="T214" i="30" l="1"/>
  <c r="U214" i="30" s="1"/>
  <c r="W215" i="30"/>
  <c r="AA19" i="30"/>
  <c r="AA20" i="30"/>
  <c r="L3" i="30" s="1"/>
  <c r="M8" i="30" s="1"/>
  <c r="Q215" i="30"/>
  <c r="V215" i="30"/>
  <c r="AA214" i="30"/>
  <c r="X214" i="30"/>
  <c r="R215" i="30" l="1"/>
  <c r="Z214" i="30"/>
  <c r="S215" i="30" s="1"/>
  <c r="W216" i="30" s="1"/>
  <c r="Y214" i="30"/>
  <c r="M6" i="30"/>
  <c r="L6" i="30"/>
  <c r="L7" i="30"/>
  <c r="L8" i="30"/>
  <c r="L5" i="30"/>
  <c r="V216" i="30"/>
  <c r="AA215" i="30"/>
  <c r="X215" i="30"/>
  <c r="T215" i="30" l="1"/>
  <c r="R216" i="30" s="1"/>
  <c r="P215" i="30"/>
  <c r="Q216" i="30" s="1"/>
  <c r="U215" i="30"/>
  <c r="AA216" i="30"/>
  <c r="X216" i="30"/>
  <c r="V217" i="30"/>
  <c r="AA217" i="30" l="1"/>
  <c r="V218" i="30"/>
  <c r="X217" i="30"/>
  <c r="Z215" i="30"/>
  <c r="S216" i="30" s="1"/>
  <c r="Y215" i="30"/>
  <c r="W217" i="30" l="1"/>
  <c r="P216" i="30"/>
  <c r="T216" i="30"/>
  <c r="AA218" i="30"/>
  <c r="V219" i="30"/>
  <c r="X218" i="30"/>
  <c r="U216" i="30" l="1"/>
  <c r="R217" i="30"/>
  <c r="V220" i="30"/>
  <c r="X219" i="30"/>
  <c r="AA219" i="30"/>
  <c r="Q217" i="30"/>
  <c r="AA220" i="30" l="1"/>
  <c r="X220" i="30"/>
  <c r="V221" i="30"/>
  <c r="Z216" i="30"/>
  <c r="S217" i="30" s="1"/>
  <c r="Y216" i="30"/>
  <c r="W218" i="30" l="1"/>
  <c r="T217" i="30"/>
  <c r="P217" i="30"/>
  <c r="X221" i="30"/>
  <c r="V222" i="30"/>
  <c r="AA221" i="30"/>
  <c r="Q218" i="30" l="1"/>
  <c r="U217" i="30"/>
  <c r="R218" i="30"/>
  <c r="AA222" i="30"/>
  <c r="X222" i="30"/>
  <c r="V223" i="30"/>
  <c r="V224" i="30" l="1"/>
  <c r="X223" i="30"/>
  <c r="AA223" i="30"/>
  <c r="Z217" i="30"/>
  <c r="S218" i="30" s="1"/>
  <c r="Y217" i="30"/>
  <c r="W219" i="30" l="1"/>
  <c r="T218" i="30"/>
  <c r="P218" i="30"/>
  <c r="AA224" i="30"/>
  <c r="X224" i="30"/>
  <c r="V225" i="30"/>
  <c r="AA225" i="30" l="1"/>
  <c r="V226" i="30"/>
  <c r="X225" i="30"/>
  <c r="Q219" i="30"/>
  <c r="R219" i="30"/>
  <c r="U218" i="30"/>
  <c r="Z218" i="30" l="1"/>
  <c r="S219" i="30" s="1"/>
  <c r="Y218" i="30"/>
  <c r="X226" i="30"/>
  <c r="V227" i="30"/>
  <c r="AA226" i="30"/>
  <c r="X227" i="30" l="1"/>
  <c r="AA227" i="30"/>
  <c r="V228" i="30"/>
  <c r="W220" i="30"/>
  <c r="P219" i="30"/>
  <c r="T219" i="30"/>
  <c r="Q220" i="30" l="1"/>
  <c r="U219" i="30"/>
  <c r="R220" i="30"/>
  <c r="AA228" i="30"/>
  <c r="V229" i="30"/>
  <c r="X228" i="30"/>
  <c r="X229" i="30" l="1"/>
  <c r="AA229" i="30"/>
  <c r="V230" i="30"/>
  <c r="Z219" i="30"/>
  <c r="S220" i="30" s="1"/>
  <c r="Y219" i="30"/>
  <c r="W221" i="30" l="1"/>
  <c r="T220" i="30"/>
  <c r="P220" i="30"/>
  <c r="V231" i="30"/>
  <c r="X230" i="30"/>
  <c r="AA230" i="30"/>
  <c r="Q221" i="30" l="1"/>
  <c r="R221" i="30"/>
  <c r="U220" i="30"/>
  <c r="X231" i="30"/>
  <c r="V232" i="30"/>
  <c r="AA231" i="30"/>
  <c r="Z220" i="30" l="1"/>
  <c r="S221" i="30" s="1"/>
  <c r="Y220" i="30"/>
  <c r="AA232" i="30"/>
  <c r="X232" i="30"/>
  <c r="Y19" i="30"/>
  <c r="Y20" i="30"/>
  <c r="U20" i="30"/>
  <c r="S20" i="30" s="1"/>
  <c r="W20" i="30"/>
  <c r="L2" i="30" s="1"/>
  <c r="W222" i="30" l="1"/>
  <c r="T221" i="30"/>
  <c r="P221" i="30"/>
  <c r="Q222" i="30" l="1"/>
  <c r="R222" i="30"/>
  <c r="U221" i="30"/>
  <c r="Z221" i="30" l="1"/>
  <c r="S222" i="30" s="1"/>
  <c r="Y221" i="30"/>
  <c r="W223" i="30" l="1"/>
  <c r="T222" i="30"/>
  <c r="P222" i="30"/>
  <c r="Q223" i="30" l="1"/>
  <c r="R223" i="30"/>
  <c r="U222" i="30"/>
  <c r="Z222" i="30" l="1"/>
  <c r="S223" i="30" s="1"/>
  <c r="Y222" i="30"/>
  <c r="W224" i="30" l="1"/>
  <c r="T223" i="30"/>
  <c r="P223" i="30"/>
  <c r="Q224" i="30" l="1"/>
  <c r="R224" i="30"/>
  <c r="U223" i="30"/>
  <c r="Z223" i="30" l="1"/>
  <c r="S224" i="30" s="1"/>
  <c r="Y223" i="30"/>
  <c r="W225" i="30" l="1"/>
  <c r="P224" i="30"/>
  <c r="T224" i="30"/>
  <c r="R225" i="30" l="1"/>
  <c r="U224" i="30"/>
  <c r="Q225" i="30"/>
  <c r="Z224" i="30" l="1"/>
  <c r="S225" i="30" s="1"/>
  <c r="Y224" i="30"/>
  <c r="W226" i="30" l="1"/>
  <c r="P225" i="30"/>
  <c r="T225" i="30"/>
  <c r="U225" i="30" l="1"/>
  <c r="R226" i="30"/>
  <c r="Q226" i="30"/>
  <c r="Z225" i="30" l="1"/>
  <c r="S226" i="30" s="1"/>
  <c r="Y225" i="30"/>
  <c r="W227" i="30" l="1"/>
  <c r="P226" i="30"/>
  <c r="T226" i="30"/>
  <c r="R227" i="30" l="1"/>
  <c r="U226" i="30"/>
  <c r="Q227" i="30"/>
  <c r="Z226" i="30" l="1"/>
  <c r="S227" i="30" s="1"/>
  <c r="Y226" i="30"/>
  <c r="W228" i="30" l="1"/>
  <c r="P227" i="30"/>
  <c r="T227" i="30"/>
  <c r="R228" i="30" l="1"/>
  <c r="U227" i="30"/>
  <c r="Q228" i="30"/>
  <c r="Z227" i="30" l="1"/>
  <c r="S228" i="30" s="1"/>
  <c r="Y227" i="30"/>
  <c r="W229" i="30" l="1"/>
  <c r="P228" i="30"/>
  <c r="T228" i="30"/>
  <c r="R229" i="30" l="1"/>
  <c r="U228" i="30"/>
  <c r="Q229" i="30"/>
  <c r="Z228" i="30" l="1"/>
  <c r="S229" i="30" s="1"/>
  <c r="Y228" i="30"/>
  <c r="W230" i="30" l="1"/>
  <c r="P229" i="30"/>
  <c r="T229" i="30"/>
  <c r="R230" i="30" l="1"/>
  <c r="U229" i="30"/>
  <c r="Q230" i="30"/>
  <c r="Z229" i="30" l="1"/>
  <c r="S230" i="30" s="1"/>
  <c r="Y229" i="30"/>
  <c r="W231" i="30" l="1"/>
  <c r="P230" i="30"/>
  <c r="T230" i="30"/>
  <c r="R231" i="30" l="1"/>
  <c r="U230" i="30"/>
  <c r="Q231" i="30"/>
  <c r="Z230" i="30" l="1"/>
  <c r="S231" i="30" s="1"/>
  <c r="Y230" i="30"/>
  <c r="W232" i="30" l="1"/>
  <c r="U19" i="30" s="1"/>
  <c r="P231" i="30"/>
  <c r="T231" i="30"/>
  <c r="R232" i="30" l="1"/>
  <c r="U231" i="30"/>
  <c r="Q232" i="30"/>
  <c r="Z231" i="30" l="1"/>
  <c r="S232" i="30" s="1"/>
  <c r="Y231" i="30"/>
  <c r="P232" i="30" l="1"/>
  <c r="T232" i="30"/>
  <c r="U232" i="30" s="1"/>
  <c r="Z232" i="30" s="1"/>
  <c r="Y232" i="30" l="1"/>
</calcChain>
</file>

<file path=xl/sharedStrings.xml><?xml version="1.0" encoding="utf-8"?>
<sst xmlns="http://schemas.openxmlformats.org/spreadsheetml/2006/main" count="233" uniqueCount="85">
  <si>
    <t>v retreating side</t>
  </si>
  <si>
    <t>v advancing</t>
  </si>
  <si>
    <t>gap retreating to mass center</t>
  </si>
  <si>
    <t>General parameters (same on all pages)</t>
  </si>
  <si>
    <t>weight curling stone</t>
  </si>
  <si>
    <t>radius</t>
  </si>
  <si>
    <t>radius running band</t>
  </si>
  <si>
    <t>maximum value mu</t>
  </si>
  <si>
    <t>maximum friction force of the entire stone</t>
  </si>
  <si>
    <t>Specific parameters</t>
  </si>
  <si>
    <t>blocks</t>
  </si>
  <si>
    <t>points the stone rests on</t>
  </si>
  <si>
    <t>velocity</t>
  </si>
  <si>
    <t>centrifugal force/blocks</t>
  </si>
  <si>
    <t>friction force&gt;centrifugal force?</t>
  </si>
  <si>
    <t>critical velocity</t>
  </si>
  <si>
    <t>friction force 0 km/h</t>
  </si>
  <si>
    <t>friction force minimum</t>
  </si>
  <si>
    <t>friction coefficient mu</t>
  </si>
  <si>
    <t>rotation</t>
  </si>
  <si>
    <t>time</t>
  </si>
  <si>
    <t>distance</t>
  </si>
  <si>
    <t>RESULT</t>
  </si>
  <si>
    <t>rotations</t>
  </si>
  <si>
    <t>Throw without rotation in column H to N.    Throws with rotations 1 to 80 from column P on.</t>
  </si>
  <si>
    <t>distance covered</t>
  </si>
  <si>
    <t>initial rotational velocity[m]</t>
  </si>
  <si>
    <t>required average rotational velocity[m]</t>
  </si>
  <si>
    <t>multiplier</t>
  </si>
  <si>
    <t>throw progress</t>
  </si>
  <si>
    <t>The constant factor 30 in the in formula of the initial rotation is a heuristic helper value. I came up with it by trial and error.</t>
  </si>
  <si>
    <t>actual rotational velocity</t>
  </si>
  <si>
    <t>linear velocity</t>
  </si>
  <si>
    <t>gravitational acceleration rounded</t>
  </si>
  <si>
    <t>Stribeck-curve is in columns A,B; The curve starts with negative velocities which can actually occur at a high rotation rate.</t>
  </si>
  <si>
    <t xml:space="preserve"> For these negative velocities, the curve was mirrored in the origin. The Stribeck curve for positive velocities starts at row 315.</t>
  </si>
  <si>
    <t>In columns linear velocity: As stone curls, lateral force is subtracted from linear velocity to maintain conservation of energy</t>
  </si>
  <si>
    <t>In columns gap retreating: torque stabilizes rotation as stone curls; gap remains same; coupling of rotational and translational velocity breaks up;</t>
  </si>
  <si>
    <t>Other info:</t>
  </si>
  <si>
    <t>The value of the multiplier in S20 was determined manually such that the required matches the actual rotational velocity as well as possible. The value determines the initial rotation.</t>
  </si>
  <si>
    <t>time throw[s]</t>
  </si>
  <si>
    <t>curling throw with stone divided into 2 blocks without rotation(same on all pages)</t>
  </si>
  <si>
    <t>velocity[m/s]</t>
  </si>
  <si>
    <t>friction force per block[kg*m/s^2]</t>
  </si>
  <si>
    <t>velocity reduction in percent</t>
  </si>
  <si>
    <t>distance[m]</t>
  </si>
  <si>
    <t>e</t>
  </si>
  <si>
    <t>Due to torque stablizing rotation, can not reduce rotational energy; only linear energy can be reduced to maintain conservation of energy, see subsection{Conservation of Energy}</t>
  </si>
  <si>
    <t>friction force advancing side, single block</t>
  </si>
  <si>
    <t>time[tenths of second]</t>
  </si>
  <si>
    <t>time[seconds]</t>
  </si>
  <si>
    <t>just for orientation; time columns match throws with rotation further right</t>
  </si>
  <si>
    <t>friction force retreating side, single block</t>
  </si>
  <si>
    <t>Formula used in columns linear velocity without curl: v_new = v_old-F/m*t also known as v_new = v_old-a*t</t>
  </si>
  <si>
    <t>max min</t>
  </si>
  <si>
    <t>Overview</t>
  </si>
  <si>
    <t>Tables are the in order of the manuscript.</t>
  </si>
  <si>
    <t>CriticalVelocity</t>
  </si>
  <si>
    <t>Calculation of the critical velocity difference below which a stone can curl.</t>
  </si>
  <si>
    <t>ThreePoints</t>
  </si>
  <si>
    <t>The static case of a stone standing on three points is investigated.</t>
  </si>
  <si>
    <t>In general, a cell saying RESULT points to numbers or explanations referred to in the manuscript.</t>
  </si>
  <si>
    <t>alpha: Angle center of mass block to center of mass entire stone</t>
  </si>
  <si>
    <t>time step</t>
  </si>
  <si>
    <t>v_lat</t>
  </si>
  <si>
    <t>ratio lubrication accumulation</t>
  </si>
  <si>
    <t>retr friction force/blocks</t>
  </si>
  <si>
    <t>adv friction force/blocks</t>
  </si>
  <si>
    <t>time curl</t>
  </si>
  <si>
    <t>Init lin velocity</t>
  </si>
  <si>
    <t>mu adv</t>
  </si>
  <si>
    <t>hypotenuse beta</t>
  </si>
  <si>
    <t>avg hypotenuse beta curl</t>
  </si>
  <si>
    <t>avg beta curl</t>
  </si>
  <si>
    <t>blocks on advancing side</t>
  </si>
  <si>
    <t>taken from CriticalVelocity cell A25</t>
  </si>
  <si>
    <t>beta</t>
  </si>
  <si>
    <t>dif first 3 rotations</t>
  </si>
  <si>
    <t>Subtraction at third statement in if clause ...-0,1*(Q24-2*(COS(BOGENMASS(AA23))*SIN(BOGENMASS($G$6)))*R24)/$C$3</t>
  </si>
  <si>
    <t>dif first 6 rotations</t>
  </si>
  <si>
    <t>before trigonometric correction</t>
  </si>
  <si>
    <t>split friction deviation</t>
  </si>
  <si>
    <t>after trigonometric correction</t>
  </si>
  <si>
    <t>deviation[m] after trigonometric correction</t>
  </si>
  <si>
    <t>Curlingstone is divided into smaller blocks.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</si>
</sst>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21" fontId="0" fillId="0" borderId="0" xfId="0" applyNumberFormat="1"/>
    <xf numFmtId="0" fontId="0" fillId="0" borderId="0" xfId="0" quotePrefix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"/>
  <sheetViews>
    <sheetView workbookViewId="0"/>
  </sheetViews>
  <sheetFormatPr baseColWidth="10" defaultRowHeight="15" x14ac:dyDescent="0.25"/>
  <sheetData/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6"/>
  <sheetViews>
    <sheetView tabSelected="1" workbookViewId="0">
      <selection activeCell="C11" sqref="C11"/>
    </sheetView>
  </sheetViews>
  <sheetFormatPr baseColWidth="10" defaultRowHeight="15" x14ac:dyDescent="0.25"/>
  <sheetData>
    <row r="1" spans="1:4" x14ac:dyDescent="0.25">
      <c r="A1" t="s">
        <v>3</v>
      </c>
    </row>
    <row r="2" spans="1:4" x14ac:dyDescent="0.25">
      <c r="A2" t="s">
        <v>5</v>
      </c>
      <c r="B2" t="s">
        <v>6</v>
      </c>
      <c r="C2" t="s">
        <v>4</v>
      </c>
      <c r="D2" t="s">
        <v>33</v>
      </c>
    </row>
    <row r="3" spans="1:4" x14ac:dyDescent="0.25">
      <c r="A3">
        <v>0.14000000000000001</v>
      </c>
      <c r="B3">
        <v>0.06</v>
      </c>
      <c r="C3">
        <v>18</v>
      </c>
      <c r="D3">
        <v>10</v>
      </c>
    </row>
    <row r="12" spans="1:4" x14ac:dyDescent="0.25">
      <c r="A12" t="s">
        <v>61</v>
      </c>
    </row>
    <row r="13" spans="1:4" x14ac:dyDescent="0.25">
      <c r="A13" t="s">
        <v>55</v>
      </c>
    </row>
    <row r="14" spans="1:4" x14ac:dyDescent="0.25">
      <c r="A14" t="s">
        <v>56</v>
      </c>
    </row>
    <row r="15" spans="1:4" x14ac:dyDescent="0.25">
      <c r="A15" t="s">
        <v>57</v>
      </c>
      <c r="D15" t="s">
        <v>58</v>
      </c>
    </row>
    <row r="16" spans="1:4" x14ac:dyDescent="0.25">
      <c r="A16" t="s">
        <v>59</v>
      </c>
      <c r="D16" t="s">
        <v>60</v>
      </c>
    </row>
    <row r="21" spans="1:1" x14ac:dyDescent="0.25">
      <c r="A21" s="3"/>
    </row>
    <row r="22" spans="1:1" x14ac:dyDescent="0.25">
      <c r="A22" s="3"/>
    </row>
    <row r="23" spans="1:1" x14ac:dyDescent="0.25">
      <c r="A23" s="3"/>
    </row>
    <row r="24" spans="1:1" x14ac:dyDescent="0.25">
      <c r="A24" s="3"/>
    </row>
    <row r="25" spans="1:1" x14ac:dyDescent="0.25">
      <c r="A25" s="3"/>
    </row>
    <row r="26" spans="1:1" x14ac:dyDescent="0.25">
      <c r="A26" s="3"/>
    </row>
  </sheetData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D43"/>
  <sheetViews>
    <sheetView workbookViewId="0">
      <selection activeCell="G7" sqref="G7"/>
    </sheetView>
  </sheetViews>
  <sheetFormatPr baseColWidth="10" defaultRowHeight="15" x14ac:dyDescent="0.25"/>
  <sheetData>
    <row r="1" spans="1:4" x14ac:dyDescent="0.25">
      <c r="A1" t="s">
        <v>3</v>
      </c>
    </row>
    <row r="2" spans="1:4" x14ac:dyDescent="0.25">
      <c r="A2" t="s">
        <v>5</v>
      </c>
      <c r="B2" t="s">
        <v>6</v>
      </c>
      <c r="C2" t="s">
        <v>4</v>
      </c>
      <c r="D2" t="s">
        <v>33</v>
      </c>
    </row>
    <row r="3" spans="1:4" x14ac:dyDescent="0.25">
      <c r="A3">
        <f>Overview!A3</f>
        <v>0.14000000000000001</v>
      </c>
      <c r="B3">
        <f>Overview!B3</f>
        <v>0.06</v>
      </c>
      <c r="C3">
        <f>Overview!C3</f>
        <v>18</v>
      </c>
      <c r="D3">
        <f>Overview!D3</f>
        <v>10</v>
      </c>
    </row>
    <row r="4" spans="1:4" x14ac:dyDescent="0.25">
      <c r="A4" t="s">
        <v>9</v>
      </c>
    </row>
    <row r="5" spans="1:4" x14ac:dyDescent="0.25">
      <c r="A5" t="s">
        <v>7</v>
      </c>
      <c r="C5">
        <v>0.03</v>
      </c>
    </row>
    <row r="6" spans="1:4" x14ac:dyDescent="0.25">
      <c r="A6" t="s">
        <v>8</v>
      </c>
      <c r="C6">
        <f>C3*Overview!D3*C5</f>
        <v>5.3999999999999995</v>
      </c>
    </row>
    <row r="8" spans="1:4" x14ac:dyDescent="0.25">
      <c r="B8" t="s">
        <v>22</v>
      </c>
    </row>
    <row r="10" spans="1:4" x14ac:dyDescent="0.25">
      <c r="B10" t="s">
        <v>10</v>
      </c>
      <c r="C10" t="s">
        <v>11</v>
      </c>
      <c r="D10" t="s">
        <v>74</v>
      </c>
    </row>
    <row r="11" spans="1:4" x14ac:dyDescent="0.25">
      <c r="B11">
        <v>3</v>
      </c>
      <c r="C11" s="1">
        <v>3</v>
      </c>
      <c r="D11">
        <v>2</v>
      </c>
    </row>
    <row r="12" spans="1:4" x14ac:dyDescent="0.25">
      <c r="A12" s="1" t="s">
        <v>12</v>
      </c>
      <c r="B12" s="1" t="s">
        <v>13</v>
      </c>
      <c r="C12" t="s">
        <v>14</v>
      </c>
    </row>
    <row r="13" spans="1:4" x14ac:dyDescent="0.25">
      <c r="A13" s="1">
        <v>0</v>
      </c>
      <c r="B13">
        <f t="shared" ref="B13:B33" si="0">(C$3/B$11*D$11)*(A13^2)/(3/2*B$3)</f>
        <v>0</v>
      </c>
      <c r="C13" t="str">
        <f t="shared" ref="C13:C33" si="1">IF($B13&lt;$C$6/C$11,"Curl","No Curl")</f>
        <v>Curl</v>
      </c>
    </row>
    <row r="14" spans="1:4" x14ac:dyDescent="0.25">
      <c r="A14" s="1">
        <v>0.01</v>
      </c>
      <c r="B14">
        <f t="shared" si="0"/>
        <v>1.3333333333333336E-2</v>
      </c>
      <c r="C14" t="str">
        <f t="shared" si="1"/>
        <v>Curl</v>
      </c>
    </row>
    <row r="15" spans="1:4" x14ac:dyDescent="0.25">
      <c r="A15" s="1">
        <v>0.02</v>
      </c>
      <c r="B15">
        <f t="shared" si="0"/>
        <v>5.3333333333333344E-2</v>
      </c>
      <c r="C15" t="str">
        <f t="shared" si="1"/>
        <v>Curl</v>
      </c>
    </row>
    <row r="16" spans="1:4" x14ac:dyDescent="0.25">
      <c r="A16" s="1">
        <v>0.03</v>
      </c>
      <c r="B16">
        <f t="shared" si="0"/>
        <v>0.12000000000000001</v>
      </c>
      <c r="C16" t="str">
        <f t="shared" si="1"/>
        <v>Curl</v>
      </c>
    </row>
    <row r="17" spans="1:3" x14ac:dyDescent="0.25">
      <c r="A17" s="1">
        <v>0.04</v>
      </c>
      <c r="B17">
        <f t="shared" si="0"/>
        <v>0.21333333333333337</v>
      </c>
      <c r="C17" t="str">
        <f t="shared" si="1"/>
        <v>Curl</v>
      </c>
    </row>
    <row r="18" spans="1:3" x14ac:dyDescent="0.25">
      <c r="A18" s="1">
        <v>0.05</v>
      </c>
      <c r="B18">
        <f t="shared" si="0"/>
        <v>0.33333333333333343</v>
      </c>
      <c r="C18" t="str">
        <f t="shared" si="1"/>
        <v>Curl</v>
      </c>
    </row>
    <row r="19" spans="1:3" x14ac:dyDescent="0.25">
      <c r="A19" s="1">
        <v>0.06</v>
      </c>
      <c r="B19">
        <f t="shared" si="0"/>
        <v>0.48000000000000004</v>
      </c>
      <c r="C19" t="str">
        <f t="shared" si="1"/>
        <v>Curl</v>
      </c>
    </row>
    <row r="20" spans="1:3" x14ac:dyDescent="0.25">
      <c r="A20" s="1">
        <v>7.0000000000000007E-2</v>
      </c>
      <c r="B20">
        <f t="shared" si="0"/>
        <v>0.65333333333333343</v>
      </c>
      <c r="C20" t="str">
        <f t="shared" si="1"/>
        <v>Curl</v>
      </c>
    </row>
    <row r="21" spans="1:3" x14ac:dyDescent="0.25">
      <c r="A21" s="1">
        <v>0.08</v>
      </c>
      <c r="B21">
        <f t="shared" si="0"/>
        <v>0.8533333333333335</v>
      </c>
      <c r="C21" t="str">
        <f t="shared" si="1"/>
        <v>Curl</v>
      </c>
    </row>
    <row r="22" spans="1:3" x14ac:dyDescent="0.25">
      <c r="A22" s="1">
        <v>0.09</v>
      </c>
      <c r="B22">
        <f t="shared" si="0"/>
        <v>1.08</v>
      </c>
      <c r="C22" t="str">
        <f t="shared" si="1"/>
        <v>Curl</v>
      </c>
    </row>
    <row r="23" spans="1:3" x14ac:dyDescent="0.25">
      <c r="A23" s="1">
        <v>0.1</v>
      </c>
      <c r="B23">
        <f t="shared" si="0"/>
        <v>1.3333333333333337</v>
      </c>
      <c r="C23" t="str">
        <f t="shared" si="1"/>
        <v>Curl</v>
      </c>
    </row>
    <row r="24" spans="1:3" x14ac:dyDescent="0.25">
      <c r="A24" s="1">
        <v>0.11</v>
      </c>
      <c r="B24">
        <f t="shared" si="0"/>
        <v>1.6133333333333333</v>
      </c>
      <c r="C24" t="str">
        <f t="shared" si="1"/>
        <v>Curl</v>
      </c>
    </row>
    <row r="25" spans="1:3" x14ac:dyDescent="0.25">
      <c r="A25" s="1">
        <v>0.12</v>
      </c>
      <c r="B25">
        <f t="shared" si="0"/>
        <v>1.9200000000000002</v>
      </c>
      <c r="C25" t="str">
        <f t="shared" si="1"/>
        <v>No Curl</v>
      </c>
    </row>
    <row r="26" spans="1:3" x14ac:dyDescent="0.25">
      <c r="A26" s="1">
        <v>0.13</v>
      </c>
      <c r="B26">
        <f t="shared" si="0"/>
        <v>2.2533333333333339</v>
      </c>
      <c r="C26" t="str">
        <f t="shared" si="1"/>
        <v>No Curl</v>
      </c>
    </row>
    <row r="27" spans="1:3" x14ac:dyDescent="0.25">
      <c r="A27" s="1">
        <v>0.14000000000000001</v>
      </c>
      <c r="B27">
        <f t="shared" si="0"/>
        <v>2.6133333333333337</v>
      </c>
      <c r="C27" t="str">
        <f t="shared" si="1"/>
        <v>No Curl</v>
      </c>
    </row>
    <row r="28" spans="1:3" x14ac:dyDescent="0.25">
      <c r="A28" s="1">
        <v>0.15</v>
      </c>
      <c r="B28">
        <f t="shared" si="0"/>
        <v>3.0000000000000004</v>
      </c>
      <c r="C28" t="str">
        <f t="shared" si="1"/>
        <v>No Curl</v>
      </c>
    </row>
    <row r="29" spans="1:3" x14ac:dyDescent="0.25">
      <c r="A29" s="1">
        <v>0.16</v>
      </c>
      <c r="B29">
        <f t="shared" si="0"/>
        <v>3.413333333333334</v>
      </c>
      <c r="C29" t="str">
        <f t="shared" si="1"/>
        <v>No Curl</v>
      </c>
    </row>
    <row r="30" spans="1:3" x14ac:dyDescent="0.25">
      <c r="A30" s="1">
        <v>0.17</v>
      </c>
      <c r="B30">
        <f t="shared" si="0"/>
        <v>3.8533333333333339</v>
      </c>
      <c r="C30" t="str">
        <f t="shared" si="1"/>
        <v>No Curl</v>
      </c>
    </row>
    <row r="31" spans="1:3" x14ac:dyDescent="0.25">
      <c r="A31" s="1">
        <v>0.18</v>
      </c>
      <c r="B31">
        <f t="shared" si="0"/>
        <v>4.32</v>
      </c>
      <c r="C31" t="str">
        <f t="shared" si="1"/>
        <v>No Curl</v>
      </c>
    </row>
    <row r="32" spans="1:3" x14ac:dyDescent="0.25">
      <c r="A32">
        <v>0.19</v>
      </c>
      <c r="B32">
        <f t="shared" si="0"/>
        <v>4.8133333333333335</v>
      </c>
      <c r="C32" t="str">
        <f t="shared" si="1"/>
        <v>No Curl</v>
      </c>
    </row>
    <row r="33" spans="1:3" x14ac:dyDescent="0.25">
      <c r="A33">
        <v>0.2</v>
      </c>
      <c r="B33">
        <f t="shared" si="0"/>
        <v>5.3333333333333348</v>
      </c>
      <c r="C33" t="str">
        <f t="shared" si="1"/>
        <v>No Curl</v>
      </c>
    </row>
    <row r="34" spans="1:3" x14ac:dyDescent="0.25">
      <c r="A34" s="1">
        <v>0.21</v>
      </c>
      <c r="B34">
        <f t="shared" ref="B34:B43" si="2">(C$3/B$11*D$11)*(A34^2)/(3/2*B$3)</f>
        <v>5.879999999999999</v>
      </c>
      <c r="C34" t="str">
        <f t="shared" ref="C34:C43" si="3">IF($B34&lt;$C$6/C$11,"Curl","No Curl")</f>
        <v>No Curl</v>
      </c>
    </row>
    <row r="35" spans="1:3" x14ac:dyDescent="0.25">
      <c r="A35" s="1">
        <v>0.22</v>
      </c>
      <c r="B35">
        <f t="shared" si="2"/>
        <v>6.4533333333333331</v>
      </c>
      <c r="C35" t="str">
        <f t="shared" si="3"/>
        <v>No Curl</v>
      </c>
    </row>
    <row r="36" spans="1:3" x14ac:dyDescent="0.25">
      <c r="A36" s="1">
        <v>0.23</v>
      </c>
      <c r="B36">
        <f t="shared" si="2"/>
        <v>7.0533333333333337</v>
      </c>
      <c r="C36" t="str">
        <f t="shared" si="3"/>
        <v>No Curl</v>
      </c>
    </row>
    <row r="37" spans="1:3" x14ac:dyDescent="0.25">
      <c r="A37" s="1">
        <v>0.24</v>
      </c>
      <c r="B37">
        <f t="shared" si="2"/>
        <v>7.6800000000000006</v>
      </c>
      <c r="C37" t="str">
        <f t="shared" si="3"/>
        <v>No Curl</v>
      </c>
    </row>
    <row r="38" spans="1:3" x14ac:dyDescent="0.25">
      <c r="A38" s="1">
        <v>0.25</v>
      </c>
      <c r="B38">
        <f t="shared" si="2"/>
        <v>8.3333333333333339</v>
      </c>
      <c r="C38" t="str">
        <f t="shared" si="3"/>
        <v>No Curl</v>
      </c>
    </row>
    <row r="39" spans="1:3" x14ac:dyDescent="0.25">
      <c r="A39">
        <v>0.26</v>
      </c>
      <c r="B39">
        <f t="shared" si="2"/>
        <v>9.0133333333333354</v>
      </c>
      <c r="C39" t="str">
        <f t="shared" si="3"/>
        <v>No Curl</v>
      </c>
    </row>
    <row r="40" spans="1:3" x14ac:dyDescent="0.25">
      <c r="A40">
        <v>0.27</v>
      </c>
      <c r="B40">
        <f t="shared" si="2"/>
        <v>9.7200000000000006</v>
      </c>
      <c r="C40" t="str">
        <f t="shared" si="3"/>
        <v>No Curl</v>
      </c>
    </row>
    <row r="41" spans="1:3" x14ac:dyDescent="0.25">
      <c r="A41" s="1">
        <v>0.28000000000000003</v>
      </c>
      <c r="B41">
        <f t="shared" si="2"/>
        <v>10.453333333333335</v>
      </c>
      <c r="C41" t="str">
        <f t="shared" si="3"/>
        <v>No Curl</v>
      </c>
    </row>
    <row r="42" spans="1:3" x14ac:dyDescent="0.25">
      <c r="A42" s="1">
        <v>0.28999999999999998</v>
      </c>
      <c r="B42">
        <f t="shared" si="2"/>
        <v>11.213333333333333</v>
      </c>
      <c r="C42" t="str">
        <f t="shared" si="3"/>
        <v>No Curl</v>
      </c>
    </row>
    <row r="43" spans="1:3" x14ac:dyDescent="0.25">
      <c r="A43" s="1">
        <v>0.3</v>
      </c>
      <c r="B43">
        <f t="shared" si="2"/>
        <v>12.000000000000002</v>
      </c>
      <c r="C43" t="str">
        <f t="shared" si="3"/>
        <v>No Curl</v>
      </c>
    </row>
  </sheetData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H315"/>
  <sheetViews>
    <sheetView zoomScale="75" zoomScaleNormal="75" workbookViewId="0">
      <selection activeCell="J4" sqref="J4"/>
    </sheetView>
  </sheetViews>
  <sheetFormatPr baseColWidth="10" defaultRowHeight="15" x14ac:dyDescent="0.25"/>
  <cols>
    <col min="25" max="25" width="14" bestFit="1" customWidth="1"/>
    <col min="27" max="27" width="14" bestFit="1" customWidth="1"/>
  </cols>
  <sheetData>
    <row r="1" spans="1:112" x14ac:dyDescent="0.25">
      <c r="A1" t="s">
        <v>3</v>
      </c>
      <c r="K1" t="s">
        <v>19</v>
      </c>
      <c r="L1">
        <v>1</v>
      </c>
      <c r="M1">
        <v>2</v>
      </c>
      <c r="N1">
        <v>3</v>
      </c>
      <c r="O1">
        <v>4</v>
      </c>
      <c r="P1">
        <v>5</v>
      </c>
      <c r="Q1">
        <v>6</v>
      </c>
      <c r="DH1" t="s">
        <v>46</v>
      </c>
    </row>
    <row r="2" spans="1:112" x14ac:dyDescent="0.25">
      <c r="A2" t="s">
        <v>5</v>
      </c>
      <c r="B2" t="s">
        <v>6</v>
      </c>
      <c r="C2" t="s">
        <v>4</v>
      </c>
      <c r="D2" t="s">
        <v>33</v>
      </c>
      <c r="F2" t="s">
        <v>63</v>
      </c>
      <c r="K2" t="s">
        <v>20</v>
      </c>
      <c r="L2">
        <f t="shared" ref="L2:Q2" ca="1" si="0">OFFSET($W$20,0,(COLUMN(A1)-1)*13)</f>
        <v>8.1</v>
      </c>
      <c r="M2">
        <f t="shared" ca="1" si="0"/>
        <v>8.1999999999999993</v>
      </c>
      <c r="N2">
        <f t="shared" ca="1" si="0"/>
        <v>8.3000000000000007</v>
      </c>
      <c r="O2">
        <f t="shared" ca="1" si="0"/>
        <v>8.4</v>
      </c>
      <c r="P2">
        <f t="shared" ca="1" si="0"/>
        <v>7.8</v>
      </c>
      <c r="Q2">
        <f t="shared" ca="1" si="0"/>
        <v>5.3</v>
      </c>
    </row>
    <row r="3" spans="1:112" x14ac:dyDescent="0.25">
      <c r="A3">
        <f>Overview!A3</f>
        <v>0.14000000000000001</v>
      </c>
      <c r="B3">
        <f>Overview!B3</f>
        <v>0.06</v>
      </c>
      <c r="C3">
        <f>Overview!C3</f>
        <v>18</v>
      </c>
      <c r="D3">
        <f>Overview!D3</f>
        <v>10</v>
      </c>
      <c r="F3">
        <v>0.1</v>
      </c>
      <c r="J3" t="s">
        <v>22</v>
      </c>
      <c r="K3" t="s">
        <v>21</v>
      </c>
      <c r="L3">
        <f ca="1">OFFSET($AA$20,0,(COLUMN(A1)-1)*13)</f>
        <v>1.1573099600139019</v>
      </c>
      <c r="M3">
        <f t="shared" ref="M3:Q3" ca="1" si="1">OFFSET($AA$20,0,(COLUMN(B1)-1)*13)</f>
        <v>1.1461582852630494</v>
      </c>
      <c r="N3">
        <f t="shared" ca="1" si="1"/>
        <v>1.1578989058555726</v>
      </c>
      <c r="O3">
        <f t="shared" ca="1" si="1"/>
        <v>1.0572219945531807</v>
      </c>
      <c r="P3">
        <f t="shared" ca="1" si="1"/>
        <v>0.88811504174370148</v>
      </c>
      <c r="Q3">
        <f t="shared" ca="1" si="1"/>
        <v>0.58029526070053317</v>
      </c>
    </row>
    <row r="4" spans="1:112" x14ac:dyDescent="0.25">
      <c r="K4" t="s">
        <v>82</v>
      </c>
    </row>
    <row r="5" spans="1:112" x14ac:dyDescent="0.25">
      <c r="A5" t="s">
        <v>9</v>
      </c>
      <c r="K5" s="2" t="s">
        <v>77</v>
      </c>
      <c r="L5">
        <f ca="1">MAX(L3:N3)-MIN(L3:N3)</f>
        <v>1.1740620592523232E-2</v>
      </c>
    </row>
    <row r="6" spans="1:112" x14ac:dyDescent="0.25">
      <c r="A6" t="s">
        <v>15</v>
      </c>
      <c r="B6">
        <f>CriticalVelocity!A25</f>
        <v>0.12</v>
      </c>
      <c r="C6" t="s">
        <v>75</v>
      </c>
      <c r="F6" t="s">
        <v>62</v>
      </c>
      <c r="G6">
        <v>30</v>
      </c>
      <c r="K6" t="s">
        <v>54</v>
      </c>
      <c r="L6">
        <f ca="1">MAX(L3:N3)</f>
        <v>1.1578989058555726</v>
      </c>
      <c r="M6">
        <f ca="1">MIN(L3:N3)</f>
        <v>1.1461582852630494</v>
      </c>
      <c r="S6" t="s">
        <v>37</v>
      </c>
    </row>
    <row r="7" spans="1:112" x14ac:dyDescent="0.25">
      <c r="A7" t="s">
        <v>16</v>
      </c>
      <c r="B7">
        <f>$C$15</f>
        <v>1.7999999999999998</v>
      </c>
      <c r="K7" s="2" t="s">
        <v>79</v>
      </c>
      <c r="L7">
        <f ca="1">MAX(L3:Q3)-MIN(L3:Q3)</f>
        <v>0.57760364515503948</v>
      </c>
      <c r="S7" t="s">
        <v>53</v>
      </c>
    </row>
    <row r="8" spans="1:112" x14ac:dyDescent="0.25">
      <c r="A8" t="s">
        <v>17</v>
      </c>
      <c r="B8">
        <f>$C$158</f>
        <v>0.65999999999999992</v>
      </c>
      <c r="K8" t="s">
        <v>54</v>
      </c>
      <c r="L8">
        <f ca="1">MAX(L3:Q3)</f>
        <v>1.1578989058555726</v>
      </c>
      <c r="M8">
        <f ca="1">MIN(L3:Q3)</f>
        <v>0.58029526070053317</v>
      </c>
      <c r="S8" t="s">
        <v>36</v>
      </c>
    </row>
    <row r="9" spans="1:112" x14ac:dyDescent="0.25">
      <c r="A9" t="s">
        <v>34</v>
      </c>
      <c r="S9" t="s">
        <v>78</v>
      </c>
    </row>
    <row r="10" spans="1:112" x14ac:dyDescent="0.25">
      <c r="A10" t="s">
        <v>35</v>
      </c>
      <c r="S10" t="s">
        <v>47</v>
      </c>
    </row>
    <row r="11" spans="1:112" x14ac:dyDescent="0.25">
      <c r="C11" t="s">
        <v>84</v>
      </c>
    </row>
    <row r="12" spans="1:112" x14ac:dyDescent="0.25">
      <c r="C12" t="s">
        <v>10</v>
      </c>
      <c r="S12" t="s">
        <v>38</v>
      </c>
    </row>
    <row r="13" spans="1:112" x14ac:dyDescent="0.25">
      <c r="C13">
        <v>3</v>
      </c>
      <c r="S13" t="s">
        <v>39</v>
      </c>
    </row>
    <row r="14" spans="1:112" x14ac:dyDescent="0.25">
      <c r="A14" t="s">
        <v>12</v>
      </c>
      <c r="B14" t="s">
        <v>18</v>
      </c>
      <c r="C14" t="s">
        <v>66</v>
      </c>
      <c r="D14" t="s">
        <v>67</v>
      </c>
      <c r="E14" t="s">
        <v>65</v>
      </c>
      <c r="F14" t="s">
        <v>70</v>
      </c>
      <c r="S14" t="s">
        <v>30</v>
      </c>
    </row>
    <row r="15" spans="1:112" x14ac:dyDescent="0.25">
      <c r="A15">
        <v>0</v>
      </c>
      <c r="B15">
        <f t="shared" ref="B15:B20" si="2">0.03</f>
        <v>0.03</v>
      </c>
      <c r="C15">
        <f t="shared" ref="C15:C78" si="3">($C$3*10/C$13)*$B15</f>
        <v>1.7999999999999998</v>
      </c>
      <c r="D15">
        <f>0.6</f>
        <v>0.6</v>
      </c>
      <c r="E15">
        <f t="shared" ref="E15:E78" si="4">D15/C15</f>
        <v>0.33333333333333337</v>
      </c>
      <c r="F15">
        <f t="shared" ref="F15:F78" si="5">E15*B15</f>
        <v>0.01</v>
      </c>
      <c r="H15" t="s">
        <v>24</v>
      </c>
    </row>
    <row r="16" spans="1:112" x14ac:dyDescent="0.25">
      <c r="A16">
        <v>0.01</v>
      </c>
      <c r="B16">
        <f t="shared" si="2"/>
        <v>0.03</v>
      </c>
      <c r="C16">
        <f t="shared" si="3"/>
        <v>1.7999999999999998</v>
      </c>
      <c r="D16">
        <f t="shared" ref="D16:D47" si="6">D15-(1/142)*0.1</f>
        <v>0.5992957746478873</v>
      </c>
      <c r="E16">
        <f t="shared" si="4"/>
        <v>0.3329420970266041</v>
      </c>
      <c r="F16">
        <f t="shared" si="5"/>
        <v>9.9882629107981222E-3</v>
      </c>
    </row>
    <row r="17" spans="1:92" x14ac:dyDescent="0.25">
      <c r="A17">
        <v>0.02</v>
      </c>
      <c r="B17">
        <f t="shared" si="2"/>
        <v>0.03</v>
      </c>
      <c r="C17">
        <f t="shared" si="3"/>
        <v>1.7999999999999998</v>
      </c>
      <c r="D17">
        <f t="shared" si="6"/>
        <v>0.59859154929577463</v>
      </c>
      <c r="E17">
        <f t="shared" si="4"/>
        <v>0.33255086071987483</v>
      </c>
      <c r="F17">
        <f t="shared" si="5"/>
        <v>9.9765258215962441E-3</v>
      </c>
    </row>
    <row r="18" spans="1:92" x14ac:dyDescent="0.25">
      <c r="A18">
        <v>0.03</v>
      </c>
      <c r="B18">
        <f t="shared" si="2"/>
        <v>0.03</v>
      </c>
      <c r="C18">
        <f t="shared" si="3"/>
        <v>1.7999999999999998</v>
      </c>
      <c r="D18">
        <f t="shared" si="6"/>
        <v>0.59788732394366195</v>
      </c>
      <c r="E18">
        <f t="shared" si="4"/>
        <v>0.33215962441314556</v>
      </c>
      <c r="F18">
        <f t="shared" si="5"/>
        <v>9.9647887323943661E-3</v>
      </c>
      <c r="P18" t="s">
        <v>23</v>
      </c>
      <c r="Q18">
        <v>1</v>
      </c>
      <c r="Z18" t="s">
        <v>81</v>
      </c>
      <c r="AC18" t="s">
        <v>23</v>
      </c>
      <c r="AD18">
        <v>2</v>
      </c>
      <c r="AM18" t="s">
        <v>81</v>
      </c>
      <c r="AP18" t="s">
        <v>23</v>
      </c>
      <c r="AQ18">
        <v>3</v>
      </c>
      <c r="AZ18" t="s">
        <v>81</v>
      </c>
      <c r="BC18" t="s">
        <v>23</v>
      </c>
      <c r="BD18">
        <v>4</v>
      </c>
      <c r="BM18" t="s">
        <v>81</v>
      </c>
      <c r="BP18" t="s">
        <v>23</v>
      </c>
      <c r="BQ18">
        <v>5</v>
      </c>
      <c r="BZ18" t="s">
        <v>81</v>
      </c>
      <c r="CC18" t="s">
        <v>23</v>
      </c>
      <c r="CD18">
        <v>6</v>
      </c>
      <c r="CM18" t="s">
        <v>81</v>
      </c>
    </row>
    <row r="19" spans="1:92" x14ac:dyDescent="0.25">
      <c r="A19">
        <v>0.04</v>
      </c>
      <c r="B19">
        <f t="shared" si="2"/>
        <v>0.03</v>
      </c>
      <c r="C19">
        <f t="shared" si="3"/>
        <v>1.7999999999999998</v>
      </c>
      <c r="D19">
        <f t="shared" si="6"/>
        <v>0.59718309859154928</v>
      </c>
      <c r="E19">
        <f t="shared" si="4"/>
        <v>0.33176838810641629</v>
      </c>
      <c r="F19">
        <f t="shared" si="5"/>
        <v>9.9530516431924881E-3</v>
      </c>
      <c r="R19" t="s">
        <v>27</v>
      </c>
      <c r="S19">
        <f>(2*PI()*$A3)*Q18/30</f>
        <v>2.932153143350474E-2</v>
      </c>
      <c r="T19" t="s">
        <v>45</v>
      </c>
      <c r="U19">
        <f>VLOOKUP("end of throw",V23:W300,2,0)</f>
        <v>28.030244472100122</v>
      </c>
      <c r="X19" t="s">
        <v>72</v>
      </c>
      <c r="Y19">
        <f>AVERAGEIF(V23:V300,"=*Curl",Y23:Y300)</f>
        <v>1.4951867208849869</v>
      </c>
      <c r="Z19" t="s">
        <v>80</v>
      </c>
      <c r="AA19">
        <f>VLOOKUP("end of throw",V23:AA300,6,0)/(SQRT(2)/2)</f>
        <v>1.6366834413211242</v>
      </c>
      <c r="AE19" t="s">
        <v>27</v>
      </c>
      <c r="AF19">
        <f t="shared" ref="AF19" si="7">(2*PI()*$A3)*AD18/30</f>
        <v>5.8643062867009481E-2</v>
      </c>
      <c r="AG19" t="s">
        <v>45</v>
      </c>
      <c r="AH19">
        <f t="shared" ref="AH19" si="8">VLOOKUP("end of throw",AI23:AJ300,2,0)</f>
        <v>28.003808842297836</v>
      </c>
      <c r="AK19" t="s">
        <v>72</v>
      </c>
      <c r="AL19">
        <f t="shared" ref="AL19" si="9">AVERAGEIF(AI23:AI300,"=*Curl",AL23:AL300)</f>
        <v>1.5270486535094612</v>
      </c>
      <c r="AM19" t="s">
        <v>80</v>
      </c>
      <c r="AN19">
        <f t="shared" ref="AN19" si="10">VLOOKUP("end of throw",AI23:AN300,6,0)/(SQRT(2)/2)</f>
        <v>1.6209125916452951</v>
      </c>
      <c r="AR19" t="s">
        <v>27</v>
      </c>
      <c r="AS19">
        <f t="shared" ref="AS19" si="11">(2*PI()*$A3)*AQ18/30</f>
        <v>8.7964594300514218E-2</v>
      </c>
      <c r="AT19" t="s">
        <v>45</v>
      </c>
      <c r="AU19">
        <f t="shared" ref="AU19" si="12">VLOOKUP("end of throw",AV23:AW300,2,0)</f>
        <v>27.974926514878707</v>
      </c>
      <c r="AX19" t="s">
        <v>72</v>
      </c>
      <c r="AY19">
        <f t="shared" ref="AY19" si="13">AVERAGEIF(AV23:AV300,"=*Curl",AY23:AY300)</f>
        <v>1.5590606429445837</v>
      </c>
      <c r="AZ19" t="s">
        <v>80</v>
      </c>
      <c r="BA19">
        <f t="shared" ref="BA19" si="14">VLOOKUP("end of throw",AV23:BA300,6,0)/(SQRT(2)/2)</f>
        <v>1.6375163365179184</v>
      </c>
      <c r="BE19" t="s">
        <v>27</v>
      </c>
      <c r="BF19">
        <f t="shared" ref="BF19" si="15">(2*PI()*$A3)*BD18/30</f>
        <v>0.11728612573401896</v>
      </c>
      <c r="BG19" t="s">
        <v>45</v>
      </c>
      <c r="BH19">
        <f t="shared" ref="BH19" si="16">VLOOKUP("end of throw",BI23:BJ300,2,0)</f>
        <v>27.957932050278419</v>
      </c>
      <c r="BK19" t="s">
        <v>72</v>
      </c>
      <c r="BL19">
        <f t="shared" ref="BL19" si="17">AVERAGEIF(BI23:BI300,"=*Curl",BL23:BL300)</f>
        <v>1.5916130429305015</v>
      </c>
      <c r="BM19" t="s">
        <v>80</v>
      </c>
      <c r="BN19">
        <f t="shared" ref="BN19" si="18">VLOOKUP("end of throw",BI23:BN300,6,0)/(SQRT(2)/2)</f>
        <v>1.4951376831362424</v>
      </c>
      <c r="BR19" t="s">
        <v>27</v>
      </c>
      <c r="BS19">
        <f t="shared" ref="BS19" si="19">(2*PI()*$A3)*BQ18/30</f>
        <v>0.14660765716752372</v>
      </c>
      <c r="BT19" t="s">
        <v>45</v>
      </c>
      <c r="BU19">
        <f t="shared" ref="BU19" si="20">VLOOKUP("end of throw",BV23:BW300,2,0)</f>
        <v>28.05855160396413</v>
      </c>
      <c r="BX19" t="s">
        <v>72</v>
      </c>
      <c r="BY19">
        <f t="shared" ref="BY19" si="21">AVERAGEIF(BV23:BV300,"=*Curl",BY23:BY300)</f>
        <v>1.6226493555484214</v>
      </c>
      <c r="BZ19" t="s">
        <v>80</v>
      </c>
      <c r="CA19">
        <f t="shared" ref="CA19" si="22">VLOOKUP("end of throw",BV23:CA300,6,0)/(SQRT(2)/2)</f>
        <v>1.25598433698149</v>
      </c>
      <c r="CE19" t="s">
        <v>27</v>
      </c>
      <c r="CF19">
        <f t="shared" ref="CF19" si="23">(2*PI()*$A3)*CD18/30</f>
        <v>0.17592918860102844</v>
      </c>
      <c r="CG19" t="s">
        <v>45</v>
      </c>
      <c r="CH19">
        <f t="shared" ref="CH19" si="24">VLOOKUP("end of throw",CI23:CJ300,2,0)</f>
        <v>28.01013808320895</v>
      </c>
      <c r="CK19" t="s">
        <v>72</v>
      </c>
      <c r="CL19">
        <f t="shared" ref="CL19" si="25">AVERAGEIF(CI23:CI300,"=*Curl",CL23:CL300)</f>
        <v>1.6309355244163541</v>
      </c>
      <c r="CM19" t="s">
        <v>80</v>
      </c>
      <c r="CN19">
        <f t="shared" ref="CN19" si="26">VLOOKUP("end of throw",CI23:CN300,6,0)/(SQRT(2)/2)</f>
        <v>0.82066142786352481</v>
      </c>
    </row>
    <row r="20" spans="1:92" x14ac:dyDescent="0.25">
      <c r="A20">
        <v>0.05</v>
      </c>
      <c r="B20">
        <f t="shared" si="2"/>
        <v>0.03</v>
      </c>
      <c r="C20">
        <f t="shared" si="3"/>
        <v>1.7999999999999998</v>
      </c>
      <c r="D20">
        <f t="shared" si="6"/>
        <v>0.5964788732394366</v>
      </c>
      <c r="E20">
        <f t="shared" si="4"/>
        <v>0.33137715179968702</v>
      </c>
      <c r="F20">
        <f t="shared" si="5"/>
        <v>9.94131455399061E-3</v>
      </c>
      <c r="H20" t="s">
        <v>41</v>
      </c>
      <c r="P20" t="s">
        <v>26</v>
      </c>
      <c r="Q20">
        <f>(2*PI()*$A3)*Q18/30*S21</f>
        <v>4.1636574635576733E-2</v>
      </c>
      <c r="R20" t="s">
        <v>31</v>
      </c>
      <c r="S20">
        <f>(SUMIFS(U23:U300,V23:V300,"beginning of throw")+SUMIFS(U23:U300,V23:V300,"Weak initial curl")+SUMIFS(U23:U300,V23:V300,"No Curl")+SUMIFS(U23:U300,V23:V300,"Curl")+SUMIFS(U23:U300,V23:V300,"end of throw"))/(U20*10)</f>
        <v>2.9245402993705413E-2</v>
      </c>
      <c r="T20" t="s">
        <v>40</v>
      </c>
      <c r="U20">
        <f>(COUNTIF(V23:V300,"Curl")+COUNTIF(V23:V300,"No Curl")+COUNTIF(V23:V300,"Weak initial curl")+COUNTIF(V23:V300,"beginning of throw"))/10</f>
        <v>19</v>
      </c>
      <c r="V20" t="s">
        <v>68</v>
      </c>
      <c r="W20">
        <f>(COUNTIF(V23:V300,"Curl"))/10</f>
        <v>8.1</v>
      </c>
      <c r="X20" t="s">
        <v>73</v>
      </c>
      <c r="Y20">
        <f>AVERAGEIF(V23:V300,"=*Curl",Z23:Z300)</f>
        <v>1.0373340365348669</v>
      </c>
      <c r="Z20" t="s">
        <v>82</v>
      </c>
      <c r="AA20">
        <f>VLOOKUP("end of throw",V23:AA300,6,0)</f>
        <v>1.1573099600139019</v>
      </c>
      <c r="AC20" t="s">
        <v>26</v>
      </c>
      <c r="AD20">
        <f t="shared" ref="AD20" si="27">(2*PI()*$A3)*AD18/30*AF21</f>
        <v>8.2979933956818422E-2</v>
      </c>
      <c r="AE20" t="s">
        <v>31</v>
      </c>
      <c r="AF20">
        <f t="shared" ref="AF20" si="28">(SUMIFS(AH23:AH300,AI23:AI300,"beginning of throw")+SUMIFS(AH23:AH300,AI23:AI300,"Weak initial curl")+SUMIFS(AH23:AH300,AI23:AI300,"No Curl")+SUMIFS(AH23:AH300,AI23:AI300,"Curl")+SUMIFS(AH23:AH300,AI23:AI300,"end of throw"))/(AH20*10)</f>
        <v>5.854544016171593E-2</v>
      </c>
      <c r="AG20" t="s">
        <v>40</v>
      </c>
      <c r="AH20">
        <f t="shared" ref="AH20" si="29">(COUNTIF(AI23:AI300,"Curl")+COUNTIF(AI23:AI300,"No Curl")+COUNTIF(AI23:AI300,"Weak initial curl")+COUNTIF(AI23:AI300,"beginning of throw"))/10</f>
        <v>18.899999999999999</v>
      </c>
      <c r="AI20" t="s">
        <v>68</v>
      </c>
      <c r="AJ20">
        <f t="shared" ref="AJ20" si="30">(COUNTIF(AI23:AI300,"Curl"))/10</f>
        <v>8.1999999999999993</v>
      </c>
      <c r="AK20" t="s">
        <v>73</v>
      </c>
      <c r="AL20">
        <f t="shared" ref="AL20" si="31">AVERAGEIF(AI23:AI300,"=*Curl",AM23:AM300)</f>
        <v>1.7799393611176932</v>
      </c>
      <c r="AM20" t="s">
        <v>82</v>
      </c>
      <c r="AN20">
        <f t="shared" ref="AN20" si="32">VLOOKUP("end of throw",AI23:AN300,6,0)</f>
        <v>1.1461582852630494</v>
      </c>
      <c r="AP20" t="s">
        <v>26</v>
      </c>
      <c r="AQ20">
        <f t="shared" ref="AQ20" si="33">(2*PI()*$A3)*AQ18/30*AS21</f>
        <v>0.12403007796372505</v>
      </c>
      <c r="AR20" t="s">
        <v>31</v>
      </c>
      <c r="AS20">
        <f t="shared" ref="AS20" si="34">(SUMIFS(AU23:AU300,AV23:AV300,"beginning of throw")+SUMIFS(AU23:AU300,AV23:AV300,"Weak initial curl")+SUMIFS(AU23:AU300,AV23:AV300,"No Curl")+SUMIFS(AU23:AU300,AV23:AV300,"Curl")+SUMIFS(AU23:AU300,AV23:AV300,"end of throw"))/(AU20*10)</f>
        <v>8.7915931516450607E-2</v>
      </c>
      <c r="AT20" t="s">
        <v>40</v>
      </c>
      <c r="AU20">
        <f t="shared" ref="AU20" si="35">(COUNTIF(AV23:AV300,"Curl")+COUNTIF(AV23:AV300,"No Curl")+COUNTIF(AV23:AV300,"Weak initial curl")+COUNTIF(AV23:AV300,"beginning of throw"))/10</f>
        <v>18.8</v>
      </c>
      <c r="AV20" t="s">
        <v>68</v>
      </c>
      <c r="AW20">
        <f t="shared" ref="AW20" si="36">(COUNTIF(AV23:AV300,"Curl"))/10</f>
        <v>8.3000000000000007</v>
      </c>
      <c r="AX20" t="s">
        <v>73</v>
      </c>
      <c r="AY20">
        <f t="shared" ref="AY20" si="37">AVERAGEIF(AV23:AV300,"=*Curl",AZ23:AZ300)</f>
        <v>2.4455659041023314</v>
      </c>
      <c r="AZ20" t="s">
        <v>82</v>
      </c>
      <c r="BA20">
        <f t="shared" ref="BA20" si="38">VLOOKUP("end of throw",AV23:BA300,6,0)</f>
        <v>1.1578989058555726</v>
      </c>
      <c r="BC20" t="s">
        <v>26</v>
      </c>
      <c r="BD20">
        <f t="shared" ref="BD20" si="39">(2*PI()*$A3)*BD18/30*BF21</f>
        <v>0.16420057602762653</v>
      </c>
      <c r="BE20" t="s">
        <v>31</v>
      </c>
      <c r="BF20">
        <f t="shared" ref="BF20" si="40">(SUMIFS(BH23:BH300,BI23:BI300,"beginning of throw")+SUMIFS(BH23:BH300,BI23:BI300,"Weak initial curl")+SUMIFS(BH23:BH300,BI23:BI300,"No Curl")+SUMIFS(BH23:BH300,BI23:BI300,"Curl")+SUMIFS(BH23:BH300,BI23:BI300,"end of throw"))/(BH20*10)</f>
        <v>0.11695067775477722</v>
      </c>
      <c r="BG20" t="s">
        <v>40</v>
      </c>
      <c r="BH20">
        <f t="shared" ref="BH20" si="41">(COUNTIF(BI23:BI300,"Curl")+COUNTIF(BI23:BI300,"No Curl")+COUNTIF(BI23:BI300,"Weak initial curl")+COUNTIF(BI23:BI300,"beginning of throw"))/10</f>
        <v>18.7</v>
      </c>
      <c r="BI20" t="s">
        <v>68</v>
      </c>
      <c r="BJ20">
        <f t="shared" ref="BJ20" si="42">(COUNTIF(BI23:BI300,"Curl"))/10</f>
        <v>8.4</v>
      </c>
      <c r="BK20" t="s">
        <v>73</v>
      </c>
      <c r="BL20">
        <f t="shared" ref="BL20" si="43">AVERAGEIF(BI23:BI300,"=*Curl",BM23:BM300)</f>
        <v>3.0345406733025375</v>
      </c>
      <c r="BM20" t="s">
        <v>82</v>
      </c>
      <c r="BN20">
        <f t="shared" ref="BN20" si="44">VLOOKUP("end of throw",BI23:BN300,6,0)</f>
        <v>1.0572219945531807</v>
      </c>
      <c r="BP20" t="s">
        <v>26</v>
      </c>
      <c r="BQ20">
        <f t="shared" ref="BQ20" si="45">(2*PI()*$A3)*BQ18/30*BS21</f>
        <v>0.20818287317788367</v>
      </c>
      <c r="BR20" t="s">
        <v>31</v>
      </c>
      <c r="BS20">
        <f t="shared" ref="BS20" si="46">(SUMIFS(BU23:BU300,BV23:BV300,"beginning of throw")+SUMIFS(BU23:BU300,BV23:BV300,"Weak initial curl")+SUMIFS(BU23:BU300,BV23:BV300,"No Curl")+SUMIFS(BU23:BU300,BV23:BV300,"Curl")+SUMIFS(BU23:BU300,BV23:BV300,"end of throw"))/(BU20*10)</f>
        <v>0.14602225020107062</v>
      </c>
      <c r="BT20" t="s">
        <v>40</v>
      </c>
      <c r="BU20">
        <f t="shared" ref="BU20" si="47">(COUNTIF(BV23:BV300,"Curl")+COUNTIF(BV23:BV300,"No Curl")+COUNTIF(BV23:BV300,"Weak initial curl")+COUNTIF(BV23:BV300,"beginning of throw"))/10</f>
        <v>18.7</v>
      </c>
      <c r="BV20" t="s">
        <v>68</v>
      </c>
      <c r="BW20">
        <f t="shared" ref="BW20" si="48">(COUNTIF(BV23:BV300,"Curl"))/10</f>
        <v>7.8</v>
      </c>
      <c r="BX20" t="s">
        <v>73</v>
      </c>
      <c r="BY20">
        <f t="shared" ref="BY20" si="49">AVERAGEIF(BV23:BV300,"=*Curl",BZ23:BZ300)</f>
        <v>3.5754317326404585</v>
      </c>
      <c r="BZ20" t="s">
        <v>82</v>
      </c>
      <c r="CA20">
        <f t="shared" ref="CA20" si="50">VLOOKUP("end of throw",BV23:CA300,6,0)</f>
        <v>0.88811504174370148</v>
      </c>
      <c r="CC20" t="s">
        <v>26</v>
      </c>
      <c r="CD20">
        <f t="shared" ref="CD20" si="51">(2*PI()*$A3)*CD18/30*CF21</f>
        <v>0.2709309504455838</v>
      </c>
      <c r="CE20" t="s">
        <v>31</v>
      </c>
      <c r="CF20">
        <f t="shared" ref="CF20" si="52">(SUMIFS(CH23:CH300,CI23:CI300,"beginning of throw")+SUMIFS(CH23:CH300,CI23:CI300,"Weak initial curl")+SUMIFS(CH23:CH300,CI23:CI300,"No Curl")+SUMIFS(CH23:CH300,CI23:CI300,"Curl")+SUMIFS(CH23:CH300,CI23:CI300,"end of throw"))/(CH20*10)</f>
        <v>0.17621766571648115</v>
      </c>
      <c r="CG20" t="s">
        <v>40</v>
      </c>
      <c r="CH20">
        <f t="shared" ref="CH20" si="53">(COUNTIF(CI23:CI300,"Curl")+COUNTIF(CI23:CI300,"No Curl")+COUNTIF(CI23:CI300,"Weak initial curl")+COUNTIF(CI23:CI300,"beginning of throw"))/10</f>
        <v>18.899999999999999</v>
      </c>
      <c r="CI20" t="s">
        <v>68</v>
      </c>
      <c r="CJ20">
        <f t="shared" ref="CJ20" si="54">(COUNTIF(CI23:CI300,"Curl"))/10</f>
        <v>5.3</v>
      </c>
      <c r="CK20" t="s">
        <v>73</v>
      </c>
      <c r="CL20">
        <f t="shared" ref="CL20" si="55">AVERAGEIF(CI23:CI300,"=*Curl",CM23:CM300)</f>
        <v>3.9768580913353651</v>
      </c>
      <c r="CM20" t="s">
        <v>82</v>
      </c>
      <c r="CN20">
        <f t="shared" ref="CN20" si="56">VLOOKUP("end of throw",CI23:CN300,6,0)</f>
        <v>0.58029526070053317</v>
      </c>
    </row>
    <row r="21" spans="1:92" x14ac:dyDescent="0.25">
      <c r="A21">
        <v>0.06</v>
      </c>
      <c r="B21">
        <f t="shared" ref="B21:B52" si="57">0.03-($A21-0.05)^2*0.01</f>
        <v>2.9998999999999998E-2</v>
      </c>
      <c r="C21">
        <f t="shared" si="3"/>
        <v>1.7999399999999999</v>
      </c>
      <c r="D21">
        <f t="shared" si="6"/>
        <v>0.59577464788732393</v>
      </c>
      <c r="E21">
        <f t="shared" si="4"/>
        <v>0.33099694872458191</v>
      </c>
      <c r="F21">
        <f t="shared" si="5"/>
        <v>9.929577464788732E-3</v>
      </c>
      <c r="H21" t="s">
        <v>51</v>
      </c>
      <c r="P21" t="s">
        <v>69</v>
      </c>
      <c r="Q21">
        <v>2.4900000000000002</v>
      </c>
      <c r="R21" t="s">
        <v>28</v>
      </c>
      <c r="S21">
        <v>1.42</v>
      </c>
      <c r="AC21" t="s">
        <v>69</v>
      </c>
      <c r="AD21">
        <v>2.5</v>
      </c>
      <c r="AE21" t="s">
        <v>28</v>
      </c>
      <c r="AF21">
        <v>1.415</v>
      </c>
      <c r="AP21" t="s">
        <v>69</v>
      </c>
      <c r="AQ21">
        <v>2.5099999999999998</v>
      </c>
      <c r="AR21" t="s">
        <v>28</v>
      </c>
      <c r="AS21">
        <v>1.41</v>
      </c>
      <c r="BC21" t="s">
        <v>69</v>
      </c>
      <c r="BD21">
        <v>2.52</v>
      </c>
      <c r="BE21" t="s">
        <v>28</v>
      </c>
      <c r="BF21">
        <v>1.4</v>
      </c>
      <c r="BP21" t="s">
        <v>69</v>
      </c>
      <c r="BQ21">
        <v>2.5299999999999998</v>
      </c>
      <c r="BR21" t="s">
        <v>28</v>
      </c>
      <c r="BS21">
        <v>1.42</v>
      </c>
      <c r="CC21" t="s">
        <v>69</v>
      </c>
      <c r="CD21">
        <v>2.5099999999999998</v>
      </c>
      <c r="CE21" t="s">
        <v>28</v>
      </c>
      <c r="CF21">
        <v>1.54</v>
      </c>
    </row>
    <row r="22" spans="1:92" x14ac:dyDescent="0.25">
      <c r="A22">
        <v>7.0000000000000007E-2</v>
      </c>
      <c r="B22">
        <f t="shared" si="57"/>
        <v>2.9995999999999998E-2</v>
      </c>
      <c r="C22">
        <f t="shared" si="3"/>
        <v>1.7997599999999998</v>
      </c>
      <c r="D22">
        <f t="shared" si="6"/>
        <v>0.59507042253521125</v>
      </c>
      <c r="E22">
        <f t="shared" si="4"/>
        <v>0.33063876435480916</v>
      </c>
      <c r="F22">
        <f t="shared" si="5"/>
        <v>9.9178403755868557E-3</v>
      </c>
      <c r="H22" t="s">
        <v>49</v>
      </c>
      <c r="I22" t="s">
        <v>50</v>
      </c>
      <c r="J22" t="s">
        <v>42</v>
      </c>
      <c r="K22" t="s">
        <v>43</v>
      </c>
      <c r="L22" t="s">
        <v>44</v>
      </c>
      <c r="M22" t="s">
        <v>29</v>
      </c>
      <c r="N22" t="s">
        <v>25</v>
      </c>
      <c r="P22" t="s">
        <v>0</v>
      </c>
      <c r="Q22" t="s">
        <v>52</v>
      </c>
      <c r="R22" t="s">
        <v>48</v>
      </c>
      <c r="S22" t="s">
        <v>32</v>
      </c>
      <c r="T22" t="s">
        <v>1</v>
      </c>
      <c r="U22" t="s">
        <v>2</v>
      </c>
      <c r="V22" t="s">
        <v>29</v>
      </c>
      <c r="W22" t="s">
        <v>25</v>
      </c>
      <c r="X22" t="s">
        <v>64</v>
      </c>
      <c r="Y22" t="s">
        <v>71</v>
      </c>
      <c r="Z22" t="s">
        <v>76</v>
      </c>
      <c r="AA22" t="s">
        <v>83</v>
      </c>
      <c r="AC22" t="s">
        <v>0</v>
      </c>
      <c r="AD22" t="s">
        <v>52</v>
      </c>
      <c r="AE22" t="s">
        <v>48</v>
      </c>
      <c r="AF22" t="s">
        <v>32</v>
      </c>
      <c r="AG22" t="s">
        <v>1</v>
      </c>
      <c r="AH22" t="s">
        <v>2</v>
      </c>
      <c r="AI22" t="s">
        <v>29</v>
      </c>
      <c r="AJ22" t="s">
        <v>25</v>
      </c>
      <c r="AK22" t="s">
        <v>64</v>
      </c>
      <c r="AL22" t="s">
        <v>71</v>
      </c>
      <c r="AM22" t="s">
        <v>76</v>
      </c>
      <c r="AN22" t="s">
        <v>83</v>
      </c>
      <c r="AP22" t="s">
        <v>0</v>
      </c>
      <c r="AQ22" t="s">
        <v>52</v>
      </c>
      <c r="AR22" t="s">
        <v>48</v>
      </c>
      <c r="AS22" t="s">
        <v>32</v>
      </c>
      <c r="AT22" t="s">
        <v>1</v>
      </c>
      <c r="AU22" t="s">
        <v>2</v>
      </c>
      <c r="AV22" t="s">
        <v>29</v>
      </c>
      <c r="AW22" t="s">
        <v>25</v>
      </c>
      <c r="AX22" t="s">
        <v>64</v>
      </c>
      <c r="AY22" t="s">
        <v>71</v>
      </c>
      <c r="AZ22" t="s">
        <v>76</v>
      </c>
      <c r="BA22" t="s">
        <v>83</v>
      </c>
      <c r="BC22" t="s">
        <v>0</v>
      </c>
      <c r="BD22" t="s">
        <v>52</v>
      </c>
      <c r="BE22" t="s">
        <v>48</v>
      </c>
      <c r="BF22" t="s">
        <v>32</v>
      </c>
      <c r="BG22" t="s">
        <v>1</v>
      </c>
      <c r="BH22" t="s">
        <v>2</v>
      </c>
      <c r="BI22" t="s">
        <v>29</v>
      </c>
      <c r="BJ22" t="s">
        <v>25</v>
      </c>
      <c r="BK22" t="s">
        <v>64</v>
      </c>
      <c r="BL22" t="s">
        <v>71</v>
      </c>
      <c r="BM22" t="s">
        <v>76</v>
      </c>
      <c r="BN22" t="s">
        <v>83</v>
      </c>
      <c r="BP22" t="s">
        <v>0</v>
      </c>
      <c r="BQ22" t="s">
        <v>52</v>
      </c>
      <c r="BR22" t="s">
        <v>48</v>
      </c>
      <c r="BS22" t="s">
        <v>32</v>
      </c>
      <c r="BT22" t="s">
        <v>1</v>
      </c>
      <c r="BU22" t="s">
        <v>2</v>
      </c>
      <c r="BV22" t="s">
        <v>29</v>
      </c>
      <c r="BW22" t="s">
        <v>25</v>
      </c>
      <c r="BX22" t="s">
        <v>64</v>
      </c>
      <c r="BY22" t="s">
        <v>71</v>
      </c>
      <c r="BZ22" t="s">
        <v>76</v>
      </c>
      <c r="CA22" t="s">
        <v>83</v>
      </c>
      <c r="CC22" t="s">
        <v>0</v>
      </c>
      <c r="CD22" t="s">
        <v>52</v>
      </c>
      <c r="CE22" t="s">
        <v>48</v>
      </c>
      <c r="CF22" t="s">
        <v>32</v>
      </c>
      <c r="CG22" t="s">
        <v>1</v>
      </c>
      <c r="CH22" t="s">
        <v>2</v>
      </c>
      <c r="CI22" t="s">
        <v>29</v>
      </c>
      <c r="CJ22" t="s">
        <v>25</v>
      </c>
      <c r="CK22" t="s">
        <v>64</v>
      </c>
      <c r="CL22" t="s">
        <v>71</v>
      </c>
      <c r="CM22" t="s">
        <v>76</v>
      </c>
      <c r="CN22" t="s">
        <v>83</v>
      </c>
    </row>
    <row r="23" spans="1:92" x14ac:dyDescent="0.25">
      <c r="A23">
        <v>0.08</v>
      </c>
      <c r="B23">
        <f t="shared" si="57"/>
        <v>2.9991E-2</v>
      </c>
      <c r="C23">
        <f t="shared" si="3"/>
        <v>1.7994600000000001</v>
      </c>
      <c r="D23">
        <f t="shared" si="6"/>
        <v>0.59436619718309858</v>
      </c>
      <c r="E23">
        <f t="shared" si="4"/>
        <v>0.33030253363959106</v>
      </c>
      <c r="F23">
        <f t="shared" si="5"/>
        <v>9.9061032863849759E-3</v>
      </c>
      <c r="H23">
        <v>0</v>
      </c>
      <c r="I23">
        <v>0</v>
      </c>
      <c r="J23">
        <v>2.1949999999999998</v>
      </c>
      <c r="M23" t="str">
        <f t="shared" ref="M23:M86" si="58">IF(M22="end of throw","done",IF(M22="throw progress","beginning of throw",(IF(J22&lt;0,"end of throw","No Curl"))))</f>
        <v>beginning of throw</v>
      </c>
      <c r="N23">
        <v>0</v>
      </c>
      <c r="P23">
        <f>S23-Q20</f>
        <v>2.4483634253644233</v>
      </c>
      <c r="S23">
        <f>Q21</f>
        <v>2.4900000000000002</v>
      </c>
      <c r="T23">
        <f>S23+Q20</f>
        <v>2.5316365746355771</v>
      </c>
      <c r="U23">
        <f>IF(V22="Curl",U22,(T23-P23)/2)</f>
        <v>4.1636574635576906E-2</v>
      </c>
      <c r="V23" t="str">
        <f t="shared" ref="V23:V29" si="59">IF(OR(V22="end of throw",V22="done"),"done",IF(V22="throw progress","beginning of throw",IF(P23+T23&gt;0,IF(AND(P23&lt;1.42,U23&lt;$B$6),"Curl",IF(U23&lt;$B$6,"Weak initial curl","No Curl")),"end of throw")))</f>
        <v>beginning of throw</v>
      </c>
      <c r="Y23">
        <f t="shared" ref="Y23:Y24" si="60">SQRT((S23+(SIN(60*PI()/180)*U23))^2+(COS(60*PI()/180)*U23)^2)</f>
        <v>2.5261441159452973</v>
      </c>
      <c r="AC23">
        <f t="shared" ref="AC23" si="61">AF23-AD20</f>
        <v>2.4170200660431815</v>
      </c>
      <c r="AF23">
        <f t="shared" ref="AF23" si="62">AD21</f>
        <v>2.5</v>
      </c>
      <c r="AG23">
        <f t="shared" ref="AG23" si="63">AF23+AD20</f>
        <v>2.5829799339568185</v>
      </c>
      <c r="AH23">
        <f t="shared" ref="AH23:AH86" si="64">IF(AI22="Curl",AH22,(AG23-AC23)/2)</f>
        <v>8.2979933956818464E-2</v>
      </c>
      <c r="AI23" t="str">
        <f t="shared" ref="AI23:AI86" si="65">IF(OR(AI22="end of throw",AI22="done"),"done",IF(AI22="throw progress","beginning of throw",IF(AC23+AG23&gt;0,IF(AND(AC23&lt;1.42,AH23&lt;$B$6),"Curl",IF(AH23&lt;$B$6,"Weak initial curl","No Curl")),"end of throw")))</f>
        <v>beginning of throw</v>
      </c>
      <c r="AL23">
        <f t="shared" ref="AL23:AL86" si="66">SQRT((AF23+(SIN(60*PI()/180)*AH23))^2+(COS(60*PI()/180)*AH23)^2)</f>
        <v>2.5721973725774379</v>
      </c>
      <c r="AP23">
        <f t="shared" ref="AP23" si="67">AS23-AQ20</f>
        <v>2.3859699220362747</v>
      </c>
      <c r="AS23">
        <f t="shared" ref="AS23" si="68">AQ21</f>
        <v>2.5099999999999998</v>
      </c>
      <c r="AT23">
        <f t="shared" ref="AT23" si="69">AS23+AQ20</f>
        <v>2.6340300779637249</v>
      </c>
      <c r="AU23">
        <f t="shared" ref="AU23:AU86" si="70">IF(AV22="Curl",AU22,(AT23-AP23)/2)</f>
        <v>0.12403007796372512</v>
      </c>
      <c r="AV23" t="str">
        <f t="shared" ref="AV23:AV86" si="71">IF(OR(AV22="end of throw",AV22="done"),"done",IF(AV22="throw progress","beginning of throw",IF(AP23+AT23&gt;0,IF(AND(AP23&lt;1.42,AU23&lt;$B$6),"Curl",IF(AU23&lt;$B$6,"Weak initial curl","No Curl")),"end of throw")))</f>
        <v>beginning of throw</v>
      </c>
      <c r="AY23">
        <f t="shared" ref="AY23:AY86" si="72">SQRT((AS23+(SIN(60*PI()/180)*AU23))^2+(COS(60*PI()/180)*AU23)^2)</f>
        <v>2.6181477643472375</v>
      </c>
      <c r="BC23">
        <f t="shared" ref="BC23" si="73">BF23-BD20</f>
        <v>2.3557994239723734</v>
      </c>
      <c r="BF23">
        <f t="shared" ref="BF23" si="74">BD21</f>
        <v>2.52</v>
      </c>
      <c r="BG23">
        <f t="shared" ref="BG23" si="75">BF23+BD20</f>
        <v>2.6842005760276266</v>
      </c>
      <c r="BH23">
        <f t="shared" ref="BH23:BH86" si="76">IF(BI22="Curl",BH22,(BG23-BC23)/2)</f>
        <v>0.16420057602762661</v>
      </c>
      <c r="BI23" t="str">
        <f t="shared" ref="BI23:BI86" si="77">IF(OR(BI22="end of throw",BI22="done"),"done",IF(BI22="throw progress","beginning of throw",IF(BC23+BG23&gt;0,IF(AND(BC23&lt;1.42,BH23&lt;$B$6),"Curl",IF(BH23&lt;$B$6,"Weak initial curl","No Curl")),"end of throw")))</f>
        <v>beginning of throw</v>
      </c>
      <c r="BL23">
        <f t="shared" ref="BL23:BL86" si="78">SQRT((BF23+(SIN(60*PI()/180)*BH23))^2+(COS(60*PI()/180)*BH23)^2)</f>
        <v>2.6634675246290982</v>
      </c>
      <c r="BP23">
        <f t="shared" ref="BP23" si="79">BS23-BQ20</f>
        <v>2.3218171268221162</v>
      </c>
      <c r="BS23">
        <f t="shared" ref="BS23" si="80">BQ21</f>
        <v>2.5299999999999998</v>
      </c>
      <c r="BT23">
        <f t="shared" ref="BT23" si="81">BS23+BQ20</f>
        <v>2.7381828731778834</v>
      </c>
      <c r="BU23">
        <f t="shared" ref="BU23:BU86" si="82">IF(BV22="Curl",BU22,(BT23-BP23)/2)</f>
        <v>0.20818287317788364</v>
      </c>
      <c r="BV23" t="str">
        <f t="shared" ref="BV23:BV86" si="83">IF(OR(BV22="end of throw",BV22="done"),"done",IF(BV22="throw progress","beginning of throw",IF(BP23+BT23&gt;0,IF(AND(BP23&lt;1.42,BU23&lt;$B$6),"Curl",IF(BU23&lt;$B$6,"Weak initial curl","No Curl")),"end of throw")))</f>
        <v>beginning of throw</v>
      </c>
      <c r="BY23">
        <f t="shared" ref="BY23:BY86" si="84">SQRT((BS23+(SIN(60*PI()/180)*BU23))^2+(COS(60*PI()/180)*BU23)^2)</f>
        <v>2.7122897876365086</v>
      </c>
      <c r="CC23">
        <f t="shared" ref="CC23" si="85">CF23-CD20</f>
        <v>2.2390690495544159</v>
      </c>
      <c r="CF23">
        <f t="shared" ref="CF23" si="86">CD21</f>
        <v>2.5099999999999998</v>
      </c>
      <c r="CG23">
        <f t="shared" ref="CG23" si="87">CF23+CD20</f>
        <v>2.7809309504455837</v>
      </c>
      <c r="CH23">
        <f t="shared" ref="CH23:CH86" si="88">IF(CI22="Curl",CH22,(CG23-CC23)/2)</f>
        <v>0.27093095044558391</v>
      </c>
      <c r="CI23" t="str">
        <f t="shared" ref="CI23:CI86" si="89">IF(OR(CI22="end of throw",CI22="done"),"done",IF(CI22="throw progress","beginning of throw",IF(CC23+CG23&gt;0,IF(AND(CC23&lt;1.42,CH23&lt;$B$6),"Curl",IF(CH23&lt;$B$6,"Weak initial curl","No Curl")),"end of throw")))</f>
        <v>beginning of throw</v>
      </c>
      <c r="CL23">
        <f t="shared" ref="CL23:CL86" si="90">SQRT((CF23+(SIN(60*PI()/180)*CH23))^2+(COS(60*PI()/180)*CH23)^2)</f>
        <v>2.7479741029367775</v>
      </c>
    </row>
    <row r="24" spans="1:92" x14ac:dyDescent="0.25">
      <c r="A24">
        <v>0.09</v>
      </c>
      <c r="B24">
        <f t="shared" si="57"/>
        <v>2.9984E-2</v>
      </c>
      <c r="C24">
        <f t="shared" si="3"/>
        <v>1.79904</v>
      </c>
      <c r="D24">
        <f t="shared" si="6"/>
        <v>0.5936619718309859</v>
      </c>
      <c r="E24">
        <f t="shared" si="4"/>
        <v>0.32998820027958575</v>
      </c>
      <c r="F24">
        <f t="shared" si="5"/>
        <v>9.8943661971830996E-3</v>
      </c>
      <c r="H24">
        <v>1</v>
      </c>
      <c r="I24">
        <v>0.1</v>
      </c>
      <c r="J24">
        <f t="shared" ref="J24:J87" si="91">J23-0.1*2*K24/$C$3</f>
        <v>2.188333333333333</v>
      </c>
      <c r="K24">
        <f>VLOOKUP(ROUND(J23,2),A$15:C$315,3)</f>
        <v>0.6</v>
      </c>
      <c r="L24">
        <f t="shared" ref="L24:L87" si="92">J24/J23</f>
        <v>0.996962794229309</v>
      </c>
      <c r="M24" t="str">
        <f t="shared" si="58"/>
        <v>No Curl</v>
      </c>
      <c r="N24">
        <f>(0.5*($J23-$J24)+$J24)*0.1+$N23</f>
        <v>0.21916666666666665</v>
      </c>
      <c r="P24">
        <f>P23*(S24/S23)</f>
        <v>2.438202881028908</v>
      </c>
      <c r="Q24">
        <f>VLOOKUP(ROUND(P23,2),$A$15:$C$315,3)</f>
        <v>0.6</v>
      </c>
      <c r="R24">
        <f>VLOOKUP(ROUND(T23,2),$A$15:$D$315,4)</f>
        <v>0.63</v>
      </c>
      <c r="S24">
        <f>IF(OR(V23="Curl",V23="Weak inital curl"),S23-0.1*(Q24+2*COS(RADIANS(Z23))^2*R24)/$C$3-0.1*(Q24-2*(COS(RADIANS(Z23))*SIN(RADIANS($G$6)))*R24)/$C$3,S23-0.1*(Q24+2*COS(RADIANS(Z23))^2*R24)/$C$3)</f>
        <v>2.4796666666666667</v>
      </c>
      <c r="T24">
        <f>T23*(S24/S23)</f>
        <v>2.5211304523044253</v>
      </c>
      <c r="U24">
        <f t="shared" ref="U24" si="93">IF(V23="Curl",U23,(T24-P24)/2)</f>
        <v>4.1463785637758654E-2</v>
      </c>
      <c r="V24" t="str">
        <f>IF(OR(V23="end of throw",V23="done"),"done",IF(V23="throw progress","beginning of throw",IF(P24+T24&gt;0,IF(AND(P24&lt;1.42,U24&lt;$B$6),"Curl",IF(U24&lt;$B$6,"Weak initial curl","No Curl")),"end of throw")))</f>
        <v>Weak initial curl</v>
      </c>
      <c r="W24">
        <f t="shared" ref="W24:W28" si="94">S23*0.1+W23</f>
        <v>0.24900000000000003</v>
      </c>
      <c r="X24">
        <f t="shared" ref="X24:X28" si="95">IF(OR(V24="Weak initial curl",V24="Curl"),(Q24-2*(COS(RADIANS(Z23))*SIN(RADIANS($G$6)))*R24)/$C$3*$F$3+X23,IF(V24="done",0,X23))</f>
        <v>-1.666666666666662E-4</v>
      </c>
      <c r="Y24">
        <f t="shared" si="60"/>
        <v>2.5156607869500753</v>
      </c>
      <c r="Z24">
        <f>DEGREES(ATAN(SIN(RADIANS($G$6))*U24/(COS(RADIANS($G$6))*U24+S24)))</f>
        <v>0.47218743168118904</v>
      </c>
      <c r="AA24">
        <f>IF(V24="done",AA23,(0.5*(X24-X23)+X24)*$F$3*(SQRT(2)/2)+AA23)</f>
        <v>-1.7677669529663641E-5</v>
      </c>
      <c r="AC24">
        <f t="shared" ref="AC24:AC87" si="96">AC23*(AF24/AF23)</f>
        <v>2.4070297164368695</v>
      </c>
      <c r="AD24">
        <f t="shared" ref="AD24:AD39" si="97">VLOOKUP(ROUND(AC23,2),$A$15:$C$315,3)</f>
        <v>0.6</v>
      </c>
      <c r="AE24">
        <f t="shared" ref="AE24:AE87" si="98">VLOOKUP(ROUND(AG23,2),$A$15:$D$315,4)</f>
        <v>0.63</v>
      </c>
      <c r="AF24">
        <f t="shared" ref="AF24:AF87" si="99">IF(OR(AI23="Curl",AI23="Weak inital curl"),AF23-0.1*(AD24+2*COS(RADIANS(AM23))^2*AE24)/$C$3-0.1*(AD24-2*(COS(RADIANS(AM23))*SIN(RADIANS($G$6)))*AE24)/$C$3,AF23-0.1*(AD24+2*COS(RADIANS(AM23))^2*AE24)/$C$3)</f>
        <v>2.4896666666666665</v>
      </c>
      <c r="AG24">
        <f t="shared" ref="AG24:AG87" si="100">AG23*(AF24/AF23)</f>
        <v>2.5723036168964635</v>
      </c>
      <c r="AH24">
        <f t="shared" si="64"/>
        <v>8.2636950229797002E-2</v>
      </c>
      <c r="AI24" t="str">
        <f t="shared" si="65"/>
        <v>Weak initial curl</v>
      </c>
      <c r="AJ24">
        <f t="shared" ref="AJ24:AJ87" si="101">AF23*0.1+AJ23</f>
        <v>0.25</v>
      </c>
      <c r="AK24">
        <f t="shared" ref="AK24:AK87" si="102">IF(OR(AI24="Weak initial curl",AI24="Curl"),(AD24-2*(COS(RADIANS(AM23))*SIN(RADIANS($G$6)))*AE24)/$C$3*$F$3+AK23,IF(AI24="done",0,AK23))</f>
        <v>-1.666666666666662E-4</v>
      </c>
      <c r="AL24">
        <f t="shared" si="66"/>
        <v>2.5615656234374513</v>
      </c>
      <c r="AM24">
        <f t="shared" ref="AM24:AM87" si="103">DEGREES(ATAN(SIN(RADIANS($G$6))*AH24/(COS(RADIANS($G$6))*AH24+AF24)))</f>
        <v>0.92423043488319689</v>
      </c>
      <c r="AN24">
        <f t="shared" ref="AN24:AN87" si="104">IF(AI24="done",AN23,(0.5*(AK24-AK23)+AK24)*$F$3*(SQRT(2)/2)+AN23)</f>
        <v>-1.7677669529663641E-5</v>
      </c>
      <c r="AP24">
        <f t="shared" ref="AP24:AP87" si="105">AP23*(AS24/AS23)</f>
        <v>2.3761472038977454</v>
      </c>
      <c r="AQ24">
        <f t="shared" ref="AQ24:AQ39" si="106">VLOOKUP(ROUND(AP23,2),$A$15:$C$315,3)</f>
        <v>0.6</v>
      </c>
      <c r="AR24">
        <f t="shared" ref="AR24:AR87" si="107">VLOOKUP(ROUND(AT23,2),$A$15:$D$315,4)</f>
        <v>0.63</v>
      </c>
      <c r="AS24">
        <f t="shared" ref="AS24:AS87" si="108">IF(OR(AV23="Curl",AV23="Weak inital curl"),AS23-0.1*(AQ24+2*COS(RADIANS(AZ23))^2*AR24)/$C$3-0.1*(AQ24-2*(COS(RADIANS(AZ23))*SIN(RADIANS($G$6)))*AR24)/$C$3,AS23-0.1*(AQ24+2*COS(RADIANS(AZ23))^2*AR24)/$C$3)</f>
        <v>2.4996666666666663</v>
      </c>
      <c r="AT24">
        <f t="shared" ref="AT24:AT87" si="109">AT23*(AS24/AS23)</f>
        <v>2.6231861294355872</v>
      </c>
      <c r="AU24">
        <f t="shared" si="70"/>
        <v>0.1235194627689209</v>
      </c>
      <c r="AV24" t="str">
        <f t="shared" si="71"/>
        <v>No Curl</v>
      </c>
      <c r="AW24">
        <f t="shared" ref="AW24:AW87" si="110">AS23*0.1+AW23</f>
        <v>0.251</v>
      </c>
      <c r="AX24">
        <f t="shared" ref="AX24:AX87" si="111">IF(OR(AV24="Weak initial curl",AV24="Curl"),(AQ24-2*(COS(RADIANS(AZ23))*SIN(RADIANS($G$6)))*AR24)/$C$3*$F$3+AX23,IF(AV24="done",0,AX23))</f>
        <v>0</v>
      </c>
      <c r="AY24">
        <f t="shared" si="72"/>
        <v>2.6073692011739618</v>
      </c>
      <c r="AZ24">
        <f t="shared" ref="AZ24:AZ87" si="112">DEGREES(ATAN(SIN(RADIANS($G$6))*AU24/(COS(RADIANS($G$6))*AU24+AS24)))</f>
        <v>1.3572695893270279</v>
      </c>
      <c r="BA24">
        <f t="shared" ref="BA24:BA87" si="113">IF(AV24="done",BA23,(0.5*(AX24-AX23)+AX24)*$F$3*(SQRT(2)/2)+BA23)</f>
        <v>0</v>
      </c>
      <c r="BC24">
        <f t="shared" ref="BC24:BC87" si="114">BC23*(BF24/BF23)</f>
        <v>2.3461393998793647</v>
      </c>
      <c r="BD24">
        <f t="shared" ref="BD24:BD39" si="115">VLOOKUP(ROUND(BC23,2),$A$15:$C$315,3)</f>
        <v>0.6</v>
      </c>
      <c r="BE24">
        <f t="shared" ref="BE24:BE87" si="116">VLOOKUP(ROUND(BG23,2),$A$15:$D$315,4)</f>
        <v>0.63</v>
      </c>
      <c r="BF24">
        <f t="shared" ref="BF24:BF87" si="117">IF(OR(BI23="Curl",BI23="Weak inital curl"),BF23-0.1*(BD24+2*COS(RADIANS(BM23))^2*BE24)/$C$3-0.1*(BD24-2*(COS(RADIANS(BM23))*SIN(RADIANS($G$6)))*BE24)/$C$3,BF23-0.1*(BD24+2*COS(RADIANS(BM23))^2*BE24)/$C$3)</f>
        <v>2.5096666666666665</v>
      </c>
      <c r="BG24">
        <f t="shared" ref="BG24:BG87" si="118">BG23*(BF24/BF23)</f>
        <v>2.6731939334539683</v>
      </c>
      <c r="BH24">
        <f t="shared" si="76"/>
        <v>0.16352726678730178</v>
      </c>
      <c r="BI24" t="str">
        <f t="shared" si="77"/>
        <v>No Curl</v>
      </c>
      <c r="BJ24">
        <f t="shared" ref="BJ24:BJ87" si="119">BF23*0.1+BJ23</f>
        <v>0.252</v>
      </c>
      <c r="BK24">
        <f t="shared" ref="BK24:BK87" si="120">IF(OR(BI24="Weak initial curl",BI24="Curl"),(BD24-2*(COS(RADIANS(BM23))*SIN(RADIANS($G$6)))*BE24)/$C$3*$F$3+BK23,IF(BI24="done",0,BK23))</f>
        <v>0</v>
      </c>
      <c r="BL24">
        <f t="shared" si="78"/>
        <v>2.6525458985360424</v>
      </c>
      <c r="BM24">
        <f t="shared" ref="BM24:BM87" si="121">DEGREES(ATAN(SIN(RADIANS($G$6))*BH24/(COS(RADIANS($G$6))*BH24+BF24)))</f>
        <v>1.766398575112522</v>
      </c>
      <c r="BN24">
        <f t="shared" ref="BN24:BN87" si="122">IF(BI24="done",BN23,(0.5*(BK24-BK23)+BK24)*$F$3*(SQRT(2)/2)+BN23)</f>
        <v>0</v>
      </c>
      <c r="BP24">
        <f t="shared" ref="BP24:BP87" si="123">BP23*(BS24/BS23)</f>
        <v>2.3123340792685605</v>
      </c>
      <c r="BQ24">
        <f t="shared" ref="BQ24:BQ39" si="124">VLOOKUP(ROUND(BP23,2),$A$15:$C$315,3)</f>
        <v>0.6</v>
      </c>
      <c r="BR24">
        <f t="shared" ref="BR24:BR87" si="125">VLOOKUP(ROUND(BT23,2),$A$15:$D$315,4)</f>
        <v>0.63</v>
      </c>
      <c r="BS24">
        <f t="shared" ref="BS24:BS87" si="126">IF(OR(BV23="Curl",BV23="Weak inital curl"),BS23-0.1*(BQ24+2*COS(RADIANS(BZ23))^2*BR24)/$C$3-0.1*(BQ24-2*(COS(RADIANS(BZ23))*SIN(RADIANS($G$6)))*BR24)/$C$3,BS23-0.1*(BQ24+2*COS(RADIANS(BZ23))^2*BR24)/$C$3)</f>
        <v>2.5196666666666663</v>
      </c>
      <c r="BT24">
        <f t="shared" ref="BT24:BT87" si="127">BT23*(BS24/BS23)</f>
        <v>2.7269992540647721</v>
      </c>
      <c r="BU24">
        <f t="shared" si="82"/>
        <v>0.20733258739810578</v>
      </c>
      <c r="BV24" t="str">
        <f t="shared" si="83"/>
        <v>No Curl</v>
      </c>
      <c r="BW24">
        <f t="shared" ref="BW24:BW87" si="128">BS23*0.1+BW23</f>
        <v>0.253</v>
      </c>
      <c r="BX24">
        <f t="shared" ref="BX24:BX87" si="129">IF(OR(BV24="Weak initial curl",BV24="Curl"),(BQ24-2*(COS(RADIANS(BZ23))*SIN(RADIANS($G$6)))*BR24)/$C$3*$F$3+BX23,IF(BV24="done",0,BX23))</f>
        <v>0</v>
      </c>
      <c r="BY24">
        <f t="shared" si="84"/>
        <v>2.7012119242087445</v>
      </c>
      <c r="BZ24">
        <f t="shared" ref="BZ24:BZ87" si="130">DEGREES(ATAN(SIN(RADIANS($G$6))*BU24/(COS(RADIANS($G$6))*BU24+BS24)))</f>
        <v>2.1994202127408595</v>
      </c>
      <c r="CA24">
        <f t="shared" ref="CA24:CA87" si="131">IF(BV24="done",CA23,(0.5*(BX24-BX23)+BX24)*$F$3*(SQRT(2)/2)+CA23)</f>
        <v>0</v>
      </c>
      <c r="CC24">
        <f t="shared" ref="CC24:CC87" si="132">CC23*(CF24/CF23)</f>
        <v>2.2298511026040586</v>
      </c>
      <c r="CD24">
        <f t="shared" ref="CD24:CD39" si="133">VLOOKUP(ROUND(CC23,2),$A$15:$C$315,3)</f>
        <v>0.6</v>
      </c>
      <c r="CE24">
        <f t="shared" ref="CE24:CE87" si="134">VLOOKUP(ROUND(CG23,2),$A$15:$D$315,4)</f>
        <v>0.63</v>
      </c>
      <c r="CF24">
        <f t="shared" ref="CF24:CF87" si="135">IF(OR(CI23="Curl",CI23="Weak inital curl"),CF23-0.1*(CD24+2*COS(RADIANS(CM23))^2*CE24)/$C$3-0.1*(CD24-2*(COS(RADIANS(CM23))*SIN(RADIANS($G$6)))*CE24)/$C$3,CF23-0.1*(CD24+2*COS(RADIANS(CM23))^2*CE24)/$C$3)</f>
        <v>2.4996666666666663</v>
      </c>
      <c r="CG24">
        <f t="shared" ref="CG24:CG87" si="136">CG23*(CF24/CF23)</f>
        <v>2.7694822307292735</v>
      </c>
      <c r="CH24">
        <f t="shared" si="88"/>
        <v>0.26981556406260743</v>
      </c>
      <c r="CI24" t="str">
        <f t="shared" si="89"/>
        <v>No Curl</v>
      </c>
      <c r="CJ24">
        <f t="shared" ref="CJ24:CJ87" si="137">CF23*0.1+CJ23</f>
        <v>0.251</v>
      </c>
      <c r="CK24">
        <f t="shared" ref="CK24:CK87" si="138">IF(OR(CI24="Weak initial curl",CI24="Curl"),(CD24-2*(COS(RADIANS(CM23))*SIN(RADIANS($G$6)))*CE24)/$C$3*$F$3+CK23,IF(CI24="done",0,CK23))</f>
        <v>0</v>
      </c>
      <c r="CL24">
        <f t="shared" si="90"/>
        <v>2.7366610621411542</v>
      </c>
      <c r="CM24">
        <f t="shared" ref="CM24:CM87" si="139">DEGREES(ATAN(SIN(RADIANS($G$6))*CH24/(COS(RADIANS($G$6))*CH24+CF24)))</f>
        <v>2.8256260015367678</v>
      </c>
      <c r="CN24">
        <f t="shared" ref="CN24:CN87" si="140">IF(CI24="done",CN23,(0.5*(CK24-CK23)+CK24)*$F$3*(SQRT(2)/2)+CN23)</f>
        <v>0</v>
      </c>
    </row>
    <row r="25" spans="1:92" x14ac:dyDescent="0.25">
      <c r="A25">
        <v>0.1</v>
      </c>
      <c r="B25">
        <f t="shared" si="57"/>
        <v>2.9974999999999998E-2</v>
      </c>
      <c r="C25">
        <f t="shared" si="3"/>
        <v>1.7985</v>
      </c>
      <c r="D25">
        <f t="shared" si="6"/>
        <v>0.59295774647887323</v>
      </c>
      <c r="E25">
        <f t="shared" si="4"/>
        <v>0.32969571669662118</v>
      </c>
      <c r="F25">
        <f t="shared" si="5"/>
        <v>9.8826291079812199E-3</v>
      </c>
      <c r="H25">
        <v>2</v>
      </c>
      <c r="I25">
        <v>0.2</v>
      </c>
      <c r="J25">
        <f t="shared" si="91"/>
        <v>2.1816666666666662</v>
      </c>
      <c r="K25">
        <f t="shared" ref="K25:K88" si="141">VLOOKUP(ROUND(J24,2),A$15:C$315,3)</f>
        <v>0.6</v>
      </c>
      <c r="L25">
        <f t="shared" si="92"/>
        <v>0.99695354150799687</v>
      </c>
      <c r="M25" t="str">
        <f t="shared" si="58"/>
        <v>No Curl</v>
      </c>
      <c r="N25">
        <f t="shared" ref="N25:N88" si="142">(0.5*($J24-$J25)+$J25)*0.1+$N24</f>
        <v>0.43766666666666665</v>
      </c>
      <c r="P25">
        <f t="shared" ref="P25:P29" si="143">P24*(S25/S24)</f>
        <v>2.4280428041575592</v>
      </c>
      <c r="Q25">
        <f t="shared" ref="Q25:Q88" si="144">VLOOKUP(ROUND(P24,2),$A$15:$C$315,3)</f>
        <v>0.6</v>
      </c>
      <c r="R25">
        <f t="shared" ref="R25:R29" si="145">VLOOKUP(ROUND(T24,2),$A$15:$D$315,4)</f>
        <v>0.63</v>
      </c>
      <c r="S25">
        <f t="shared" ref="S25:S29" si="146">IF(OR(V24="Curl",V24="Weak inital curl"),S24-0.1*(Q25+2*COS(RADIANS(Z24))^2*R25)/$C$3-0.1*(Q25-2*(COS(RADIANS(Z24))*SIN(RADIANS($G$6)))*R25)/$C$3,S24-0.1*(Q25+2*COS(RADIANS(Z24))^2*R25)/$C$3)</f>
        <v>2.4693338087471393</v>
      </c>
      <c r="T25">
        <f t="shared" ref="T25:T29" si="147">T24*(S25/S24)</f>
        <v>2.5106248133367193</v>
      </c>
      <c r="U25">
        <f t="shared" ref="U25:U29" si="148">IF(V24="Curl",U24,(T25-P25)/2)</f>
        <v>4.1291004589580016E-2</v>
      </c>
      <c r="V25" t="str">
        <f t="shared" si="59"/>
        <v>Weak initial curl</v>
      </c>
      <c r="W25">
        <f t="shared" si="94"/>
        <v>0.49696666666666667</v>
      </c>
      <c r="X25">
        <f t="shared" si="95"/>
        <v>-3.3321447786375429E-4</v>
      </c>
      <c r="Y25">
        <f t="shared" ref="Y25:Y29" si="149">SQRT((S25+(SIN(60*PI()/180)*U25))^2+(COS(60*PI()/180)*U25)^2)</f>
        <v>2.5051779402696286</v>
      </c>
      <c r="Z25">
        <f t="shared" ref="Z25:Z29" si="150">DEGREES(ATAN(SIN(RADIANS($G$6))*U25/(COS(RADIANS($G$6))*U25+S25)))</f>
        <v>0.47218743168119093</v>
      </c>
      <c r="AA25">
        <f t="shared" ref="AA25:AA88" si="151">IF(V25="done",AA24,(0.5*(X25-X24)+X25)*$F$3*(SQRT(2)/2)+AA24)</f>
        <v>-4.7127845552825075E-5</v>
      </c>
      <c r="AC25">
        <f t="shared" si="96"/>
        <v>2.3970411276542984</v>
      </c>
      <c r="AD25">
        <f t="shared" si="97"/>
        <v>0.6</v>
      </c>
      <c r="AE25">
        <f t="shared" si="98"/>
        <v>0.63</v>
      </c>
      <c r="AF25">
        <f t="shared" si="99"/>
        <v>2.4793351546088012</v>
      </c>
      <c r="AG25">
        <f t="shared" si="100"/>
        <v>2.5616291815633039</v>
      </c>
      <c r="AH25">
        <f t="shared" si="64"/>
        <v>8.2294026954502719E-2</v>
      </c>
      <c r="AI25" t="str">
        <f t="shared" si="65"/>
        <v>Weak initial curl</v>
      </c>
      <c r="AJ25">
        <f t="shared" si="101"/>
        <v>0.49896666666666667</v>
      </c>
      <c r="AK25">
        <f t="shared" si="102"/>
        <v>-3.328779848460189E-4</v>
      </c>
      <c r="AL25">
        <f t="shared" si="66"/>
        <v>2.5509357481694539</v>
      </c>
      <c r="AM25">
        <f t="shared" si="103"/>
        <v>0.92423043488319712</v>
      </c>
      <c r="AN25">
        <f t="shared" si="104"/>
        <v>-4.7092155078625677E-5</v>
      </c>
      <c r="AP25">
        <f t="shared" si="105"/>
        <v>2.3663282190775021</v>
      </c>
      <c r="AQ25">
        <f t="shared" si="106"/>
        <v>0.6</v>
      </c>
      <c r="AR25">
        <f t="shared" si="107"/>
        <v>0.63</v>
      </c>
      <c r="AS25">
        <f t="shared" si="108"/>
        <v>2.4893372607210216</v>
      </c>
      <c r="AT25">
        <f t="shared" si="109"/>
        <v>2.6123463023645415</v>
      </c>
      <c r="AU25">
        <f t="shared" si="70"/>
        <v>0.12300904164351967</v>
      </c>
      <c r="AV25" t="str">
        <f t="shared" si="71"/>
        <v>No Curl</v>
      </c>
      <c r="AW25">
        <f t="shared" si="110"/>
        <v>0.50096666666666667</v>
      </c>
      <c r="AX25">
        <f t="shared" si="111"/>
        <v>0</v>
      </c>
      <c r="AY25">
        <f t="shared" si="72"/>
        <v>2.5965947346067808</v>
      </c>
      <c r="AZ25">
        <f t="shared" si="112"/>
        <v>1.3572695893270286</v>
      </c>
      <c r="BA25">
        <f t="shared" si="113"/>
        <v>0</v>
      </c>
      <c r="BC25">
        <f t="shared" si="114"/>
        <v>2.3364855934948938</v>
      </c>
      <c r="BD25">
        <f t="shared" si="115"/>
        <v>0.6</v>
      </c>
      <c r="BE25">
        <f t="shared" si="116"/>
        <v>0.63</v>
      </c>
      <c r="BF25">
        <f t="shared" si="117"/>
        <v>2.499339984419735</v>
      </c>
      <c r="BG25">
        <f t="shared" si="118"/>
        <v>2.6621943753445763</v>
      </c>
      <c r="BH25">
        <f t="shared" si="76"/>
        <v>0.16285439092484122</v>
      </c>
      <c r="BI25" t="str">
        <f t="shared" si="77"/>
        <v>No Curl</v>
      </c>
      <c r="BJ25">
        <f t="shared" si="119"/>
        <v>0.50296666666666667</v>
      </c>
      <c r="BK25">
        <f t="shared" si="120"/>
        <v>0</v>
      </c>
      <c r="BL25">
        <f t="shared" si="78"/>
        <v>2.6416313021860955</v>
      </c>
      <c r="BM25">
        <f t="shared" si="121"/>
        <v>1.7663985751125211</v>
      </c>
      <c r="BN25">
        <f t="shared" si="122"/>
        <v>0</v>
      </c>
      <c r="BP25">
        <f t="shared" si="123"/>
        <v>2.302860493288267</v>
      </c>
      <c r="BQ25">
        <f t="shared" si="124"/>
        <v>0.6</v>
      </c>
      <c r="BR25">
        <f t="shared" si="125"/>
        <v>0.63</v>
      </c>
      <c r="BS25">
        <f t="shared" si="126"/>
        <v>2.509343643266909</v>
      </c>
      <c r="BT25">
        <f t="shared" si="127"/>
        <v>2.7158267932455504</v>
      </c>
      <c r="BU25">
        <f t="shared" si="82"/>
        <v>0.2064831499786417</v>
      </c>
      <c r="BV25" t="str">
        <f t="shared" si="83"/>
        <v>No Curl</v>
      </c>
      <c r="BW25">
        <f t="shared" si="128"/>
        <v>0.50496666666666656</v>
      </c>
      <c r="BX25">
        <f t="shared" si="129"/>
        <v>0</v>
      </c>
      <c r="BY25">
        <f t="shared" si="84"/>
        <v>2.6901451135586671</v>
      </c>
      <c r="BZ25">
        <f t="shared" si="130"/>
        <v>2.1994202127408591</v>
      </c>
      <c r="CA25">
        <f t="shared" si="131"/>
        <v>0</v>
      </c>
      <c r="CC25">
        <f t="shared" si="132"/>
        <v>2.220648330481934</v>
      </c>
      <c r="CD25">
        <f t="shared" si="133"/>
        <v>0.6</v>
      </c>
      <c r="CE25">
        <f t="shared" si="134"/>
        <v>0.63</v>
      </c>
      <c r="CF25">
        <f t="shared" si="135"/>
        <v>2.4893503443401483</v>
      </c>
      <c r="CG25">
        <f t="shared" si="136"/>
        <v>2.7580523581983627</v>
      </c>
      <c r="CH25">
        <f t="shared" si="88"/>
        <v>0.26870201385821435</v>
      </c>
      <c r="CI25" t="str">
        <f t="shared" si="89"/>
        <v>No Curl</v>
      </c>
      <c r="CJ25">
        <f t="shared" si="137"/>
        <v>0.50096666666666667</v>
      </c>
      <c r="CK25">
        <f t="shared" si="138"/>
        <v>0</v>
      </c>
      <c r="CL25">
        <f t="shared" si="90"/>
        <v>2.7253666451727003</v>
      </c>
      <c r="CM25">
        <f t="shared" si="139"/>
        <v>2.8256260015367669</v>
      </c>
      <c r="CN25">
        <f t="shared" si="140"/>
        <v>0</v>
      </c>
    </row>
    <row r="26" spans="1:92" x14ac:dyDescent="0.25">
      <c r="A26">
        <v>0.11</v>
      </c>
      <c r="B26">
        <f t="shared" si="57"/>
        <v>2.9963999999999998E-2</v>
      </c>
      <c r="C26">
        <f t="shared" si="3"/>
        <v>1.7978399999999999</v>
      </c>
      <c r="D26">
        <f t="shared" si="6"/>
        <v>0.59225352112676055</v>
      </c>
      <c r="E26">
        <f t="shared" si="4"/>
        <v>0.32942504401212597</v>
      </c>
      <c r="F26">
        <f t="shared" si="5"/>
        <v>9.8708920187793418E-3</v>
      </c>
      <c r="H26">
        <v>3</v>
      </c>
      <c r="I26">
        <v>0.3</v>
      </c>
      <c r="J26">
        <f>J25-0.1*2*K26/$C$3</f>
        <v>2.1749999999999994</v>
      </c>
      <c r="K26">
        <f t="shared" si="141"/>
        <v>0.6</v>
      </c>
      <c r="L26">
        <f t="shared" si="92"/>
        <v>0.99694423223834983</v>
      </c>
      <c r="M26" t="str">
        <f t="shared" si="58"/>
        <v>No Curl</v>
      </c>
      <c r="N26">
        <f t="shared" si="142"/>
        <v>0.65549999999999997</v>
      </c>
      <c r="P26">
        <f t="shared" si="143"/>
        <v>2.4178827272862109</v>
      </c>
      <c r="Q26">
        <f t="shared" si="144"/>
        <v>0.6</v>
      </c>
      <c r="R26">
        <f t="shared" si="145"/>
        <v>0.63</v>
      </c>
      <c r="S26">
        <f t="shared" si="146"/>
        <v>2.4590009508276118</v>
      </c>
      <c r="T26">
        <f t="shared" si="147"/>
        <v>2.5001191743690132</v>
      </c>
      <c r="U26">
        <f t="shared" si="148"/>
        <v>4.1118223541401155E-2</v>
      </c>
      <c r="V26" t="str">
        <f t="shared" si="59"/>
        <v>Weak initial curl</v>
      </c>
      <c r="W26">
        <f t="shared" si="94"/>
        <v>0.74390004754138062</v>
      </c>
      <c r="X26">
        <f t="shared" si="95"/>
        <v>-4.9976228906084238E-4</v>
      </c>
      <c r="Y26">
        <f t="shared" si="149"/>
        <v>2.4946950935891818</v>
      </c>
      <c r="Z26">
        <f t="shared" si="150"/>
        <v>0.47218743168119021</v>
      </c>
      <c r="AA26">
        <f t="shared" si="151"/>
        <v>-8.8354730244910292E-5</v>
      </c>
      <c r="AC26">
        <f t="shared" si="96"/>
        <v>2.3870525388717274</v>
      </c>
      <c r="AD26">
        <f t="shared" si="97"/>
        <v>0.6</v>
      </c>
      <c r="AE26">
        <f t="shared" si="98"/>
        <v>0.63</v>
      </c>
      <c r="AF26">
        <f t="shared" si="99"/>
        <v>2.4690036425509359</v>
      </c>
      <c r="AG26">
        <f t="shared" si="100"/>
        <v>2.5509547462301443</v>
      </c>
      <c r="AH26">
        <f t="shared" si="64"/>
        <v>8.1951103679208437E-2</v>
      </c>
      <c r="AI26" t="str">
        <f t="shared" si="65"/>
        <v>Weak initial curl</v>
      </c>
      <c r="AJ26">
        <f t="shared" si="101"/>
        <v>0.74690018212754683</v>
      </c>
      <c r="AK26">
        <f t="shared" si="102"/>
        <v>-4.9908930302537159E-4</v>
      </c>
      <c r="AL26">
        <f t="shared" si="66"/>
        <v>2.5403058729014569</v>
      </c>
      <c r="AM26">
        <f t="shared" si="103"/>
        <v>0.92423043488319712</v>
      </c>
      <c r="AN26">
        <f t="shared" si="104"/>
        <v>-8.8259555647045231E-5</v>
      </c>
      <c r="AP26">
        <f t="shared" si="105"/>
        <v>2.3565092342572584</v>
      </c>
      <c r="AQ26">
        <f t="shared" si="106"/>
        <v>0.6</v>
      </c>
      <c r="AR26">
        <f t="shared" si="107"/>
        <v>0.63</v>
      </c>
      <c r="AS26">
        <f t="shared" si="108"/>
        <v>2.4790078547753769</v>
      </c>
      <c r="AT26">
        <f t="shared" si="109"/>
        <v>2.6015064752934953</v>
      </c>
      <c r="AU26">
        <f t="shared" si="70"/>
        <v>0.12249862051811844</v>
      </c>
      <c r="AV26" t="str">
        <f t="shared" si="71"/>
        <v>No Curl</v>
      </c>
      <c r="AW26">
        <f t="shared" si="110"/>
        <v>0.74990039273876885</v>
      </c>
      <c r="AX26">
        <f t="shared" si="111"/>
        <v>0</v>
      </c>
      <c r="AY26">
        <f t="shared" si="72"/>
        <v>2.5858202680395994</v>
      </c>
      <c r="AZ26">
        <f t="shared" si="112"/>
        <v>1.3572695893270297</v>
      </c>
      <c r="BA26">
        <f t="shared" si="113"/>
        <v>0</v>
      </c>
      <c r="BC26">
        <f t="shared" si="114"/>
        <v>2.3268317871104229</v>
      </c>
      <c r="BD26">
        <f t="shared" si="115"/>
        <v>0.6</v>
      </c>
      <c r="BE26">
        <f t="shared" si="116"/>
        <v>0.63</v>
      </c>
      <c r="BF26">
        <f t="shared" si="117"/>
        <v>2.4890133021728036</v>
      </c>
      <c r="BG26">
        <f t="shared" si="118"/>
        <v>2.6511948172351842</v>
      </c>
      <c r="BH26">
        <f t="shared" si="76"/>
        <v>0.16218151506238065</v>
      </c>
      <c r="BI26" t="str">
        <f t="shared" si="77"/>
        <v>No Curl</v>
      </c>
      <c r="BJ26">
        <f t="shared" si="119"/>
        <v>0.75290066510864018</v>
      </c>
      <c r="BK26">
        <f t="shared" si="120"/>
        <v>0</v>
      </c>
      <c r="BL26">
        <f t="shared" si="78"/>
        <v>2.6307167058361487</v>
      </c>
      <c r="BM26">
        <f t="shared" si="121"/>
        <v>1.7663985751125202</v>
      </c>
      <c r="BN26">
        <f t="shared" si="122"/>
        <v>0</v>
      </c>
      <c r="BP26">
        <f t="shared" si="123"/>
        <v>2.2933869073079736</v>
      </c>
      <c r="BQ26">
        <f t="shared" si="124"/>
        <v>0.6</v>
      </c>
      <c r="BR26">
        <f t="shared" si="125"/>
        <v>0.63</v>
      </c>
      <c r="BS26">
        <f t="shared" si="126"/>
        <v>2.4990206198671516</v>
      </c>
      <c r="BT26">
        <f t="shared" si="127"/>
        <v>2.7046543324263292</v>
      </c>
      <c r="BU26">
        <f t="shared" si="82"/>
        <v>0.20563371255917784</v>
      </c>
      <c r="BV26" t="str">
        <f t="shared" si="83"/>
        <v>No Curl</v>
      </c>
      <c r="BW26">
        <f t="shared" si="128"/>
        <v>0.75590103099335748</v>
      </c>
      <c r="BX26">
        <f t="shared" si="129"/>
        <v>0</v>
      </c>
      <c r="BY26">
        <f t="shared" si="84"/>
        <v>2.6790783029085903</v>
      </c>
      <c r="BZ26">
        <f t="shared" si="130"/>
        <v>2.1994202127408604</v>
      </c>
      <c r="CA26">
        <f t="shared" si="131"/>
        <v>0</v>
      </c>
      <c r="CC26">
        <f t="shared" si="132"/>
        <v>2.2114455583598089</v>
      </c>
      <c r="CD26">
        <f t="shared" si="133"/>
        <v>0.6</v>
      </c>
      <c r="CE26">
        <f t="shared" si="134"/>
        <v>0.63</v>
      </c>
      <c r="CF26">
        <f t="shared" si="135"/>
        <v>2.4790340220136304</v>
      </c>
      <c r="CG26">
        <f t="shared" si="136"/>
        <v>2.7466224856674519</v>
      </c>
      <c r="CH26">
        <f t="shared" si="88"/>
        <v>0.2675884636538215</v>
      </c>
      <c r="CI26" t="str">
        <f t="shared" si="89"/>
        <v>No Curl</v>
      </c>
      <c r="CJ26">
        <f t="shared" si="137"/>
        <v>0.74990170110068155</v>
      </c>
      <c r="CK26">
        <f t="shared" si="138"/>
        <v>0</v>
      </c>
      <c r="CL26">
        <f t="shared" si="90"/>
        <v>2.714072228204246</v>
      </c>
      <c r="CM26">
        <f t="shared" si="139"/>
        <v>2.8256260015367687</v>
      </c>
      <c r="CN26">
        <f t="shared" si="140"/>
        <v>0</v>
      </c>
    </row>
    <row r="27" spans="1:92" x14ac:dyDescent="0.25">
      <c r="A27">
        <v>0.12</v>
      </c>
      <c r="B27">
        <f t="shared" si="57"/>
        <v>2.9950999999999998E-2</v>
      </c>
      <c r="C27">
        <f t="shared" si="3"/>
        <v>1.7970599999999999</v>
      </c>
      <c r="D27">
        <f t="shared" si="6"/>
        <v>0.59154929577464788</v>
      </c>
      <c r="E27">
        <f t="shared" si="4"/>
        <v>0.32917615203423811</v>
      </c>
      <c r="F27">
        <f t="shared" si="5"/>
        <v>9.8591549295774655E-3</v>
      </c>
      <c r="H27">
        <v>4</v>
      </c>
      <c r="I27">
        <v>0.4</v>
      </c>
      <c r="J27">
        <f t="shared" si="91"/>
        <v>2.1683333333333326</v>
      </c>
      <c r="K27">
        <f t="shared" si="141"/>
        <v>0.6</v>
      </c>
      <c r="L27">
        <f t="shared" si="92"/>
        <v>0.99693486590038305</v>
      </c>
      <c r="M27" t="str">
        <f t="shared" si="58"/>
        <v>No Curl</v>
      </c>
      <c r="N27">
        <f t="shared" si="142"/>
        <v>0.87266666666666659</v>
      </c>
      <c r="P27">
        <f t="shared" si="143"/>
        <v>2.4080503876493582</v>
      </c>
      <c r="Q27">
        <f t="shared" si="144"/>
        <v>0.6</v>
      </c>
      <c r="R27">
        <f t="shared" si="145"/>
        <v>0.59999999999999576</v>
      </c>
      <c r="S27">
        <f t="shared" si="146"/>
        <v>2.4490014036026651</v>
      </c>
      <c r="T27">
        <f t="shared" si="147"/>
        <v>2.4899524195559728</v>
      </c>
      <c r="U27">
        <f t="shared" si="148"/>
        <v>4.0951015953307301E-2</v>
      </c>
      <c r="V27" t="str">
        <f t="shared" si="59"/>
        <v>Weak initial curl</v>
      </c>
      <c r="W27">
        <f t="shared" si="94"/>
        <v>0.98980014262414184</v>
      </c>
      <c r="X27">
        <f t="shared" si="95"/>
        <v>-4.9964909337550623E-4</v>
      </c>
      <c r="Y27">
        <f t="shared" si="149"/>
        <v>2.4845503958444364</v>
      </c>
      <c r="Z27">
        <f t="shared" si="150"/>
        <v>0.47218743168118921</v>
      </c>
      <c r="AA27">
        <f t="shared" si="151"/>
        <v>-1.2368125438702829E-4</v>
      </c>
      <c r="AC27">
        <f t="shared" si="96"/>
        <v>2.3770639500891564</v>
      </c>
      <c r="AD27">
        <f t="shared" si="97"/>
        <v>0.6</v>
      </c>
      <c r="AE27">
        <f t="shared" si="98"/>
        <v>0.63</v>
      </c>
      <c r="AF27">
        <f t="shared" si="99"/>
        <v>2.4586721304930705</v>
      </c>
      <c r="AG27">
        <f t="shared" si="100"/>
        <v>2.5402803108969847</v>
      </c>
      <c r="AH27">
        <f t="shared" si="64"/>
        <v>8.1608180403914155E-2</v>
      </c>
      <c r="AI27" t="str">
        <f t="shared" si="65"/>
        <v>Weak initial curl</v>
      </c>
      <c r="AJ27">
        <f t="shared" si="101"/>
        <v>0.99380054638264048</v>
      </c>
      <c r="AK27">
        <f t="shared" si="102"/>
        <v>-6.6530062120472434E-4</v>
      </c>
      <c r="AL27">
        <f t="shared" si="66"/>
        <v>2.5296759976334595</v>
      </c>
      <c r="AM27">
        <f t="shared" si="103"/>
        <v>0.92423043488319734</v>
      </c>
      <c r="AN27">
        <f t="shared" si="104"/>
        <v>-1.4117987123492233E-4</v>
      </c>
      <c r="AP27">
        <f t="shared" si="105"/>
        <v>2.3466902494370152</v>
      </c>
      <c r="AQ27">
        <f t="shared" si="106"/>
        <v>0.6</v>
      </c>
      <c r="AR27">
        <f t="shared" si="107"/>
        <v>0.63</v>
      </c>
      <c r="AS27">
        <f t="shared" si="108"/>
        <v>2.4686784488297322</v>
      </c>
      <c r="AT27">
        <f t="shared" si="109"/>
        <v>2.5906666482224492</v>
      </c>
      <c r="AU27">
        <f t="shared" si="70"/>
        <v>0.12198819939271699</v>
      </c>
      <c r="AV27" t="str">
        <f t="shared" si="71"/>
        <v>No Curl</v>
      </c>
      <c r="AW27">
        <f t="shared" si="110"/>
        <v>0.99780117821630654</v>
      </c>
      <c r="AX27">
        <f t="shared" si="111"/>
        <v>0</v>
      </c>
      <c r="AY27">
        <f t="shared" si="72"/>
        <v>2.5750458014724185</v>
      </c>
      <c r="AZ27">
        <f t="shared" si="112"/>
        <v>1.3572695893270279</v>
      </c>
      <c r="BA27">
        <f t="shared" si="113"/>
        <v>0</v>
      </c>
      <c r="BC27">
        <f t="shared" si="114"/>
        <v>2.317177980725952</v>
      </c>
      <c r="BD27">
        <f t="shared" si="115"/>
        <v>0.6</v>
      </c>
      <c r="BE27">
        <f t="shared" si="116"/>
        <v>0.63</v>
      </c>
      <c r="BF27">
        <f t="shared" si="117"/>
        <v>2.4786866199258721</v>
      </c>
      <c r="BG27">
        <f t="shared" si="118"/>
        <v>2.6401952591257922</v>
      </c>
      <c r="BH27">
        <f t="shared" si="76"/>
        <v>0.16150863919992009</v>
      </c>
      <c r="BI27" t="str">
        <f t="shared" si="77"/>
        <v>No Curl</v>
      </c>
      <c r="BJ27">
        <f t="shared" si="119"/>
        <v>1.0018019953259205</v>
      </c>
      <c r="BK27">
        <f t="shared" si="120"/>
        <v>0</v>
      </c>
      <c r="BL27">
        <f t="shared" si="78"/>
        <v>2.6198021094862018</v>
      </c>
      <c r="BM27">
        <f t="shared" si="121"/>
        <v>1.7663985751125193</v>
      </c>
      <c r="BN27">
        <f t="shared" si="122"/>
        <v>0</v>
      </c>
      <c r="BP27">
        <f t="shared" si="123"/>
        <v>2.2839133213276801</v>
      </c>
      <c r="BQ27">
        <f t="shared" si="124"/>
        <v>0.6</v>
      </c>
      <c r="BR27">
        <f t="shared" si="125"/>
        <v>0.63</v>
      </c>
      <c r="BS27">
        <f t="shared" si="126"/>
        <v>2.4886975964673943</v>
      </c>
      <c r="BT27">
        <f t="shared" si="127"/>
        <v>2.6934818716071076</v>
      </c>
      <c r="BU27">
        <f t="shared" si="82"/>
        <v>0.20478427513971376</v>
      </c>
      <c r="BV27" t="str">
        <f t="shared" si="83"/>
        <v>No Curl</v>
      </c>
      <c r="BW27">
        <f t="shared" si="128"/>
        <v>1.0058030929800728</v>
      </c>
      <c r="BX27">
        <f t="shared" si="129"/>
        <v>0</v>
      </c>
      <c r="BY27">
        <f t="shared" si="84"/>
        <v>2.6680114922585134</v>
      </c>
      <c r="BZ27">
        <f t="shared" si="130"/>
        <v>2.1994202127408604</v>
      </c>
      <c r="CA27">
        <f t="shared" si="131"/>
        <v>0</v>
      </c>
      <c r="CC27">
        <f t="shared" si="132"/>
        <v>2.2022427862376843</v>
      </c>
      <c r="CD27">
        <f t="shared" si="133"/>
        <v>0.6</v>
      </c>
      <c r="CE27">
        <f t="shared" si="134"/>
        <v>0.63</v>
      </c>
      <c r="CF27">
        <f t="shared" si="135"/>
        <v>2.4687176996871125</v>
      </c>
      <c r="CG27">
        <f t="shared" si="136"/>
        <v>2.7351926131365412</v>
      </c>
      <c r="CH27">
        <f t="shared" si="88"/>
        <v>0.26647491344942842</v>
      </c>
      <c r="CI27" t="str">
        <f t="shared" si="89"/>
        <v>No Curl</v>
      </c>
      <c r="CJ27">
        <f t="shared" si="137"/>
        <v>0.99780510330204464</v>
      </c>
      <c r="CK27">
        <f t="shared" si="138"/>
        <v>0</v>
      </c>
      <c r="CL27">
        <f t="shared" si="90"/>
        <v>2.7027778112357921</v>
      </c>
      <c r="CM27">
        <f t="shared" si="139"/>
        <v>2.8256260015367682</v>
      </c>
      <c r="CN27">
        <f t="shared" si="140"/>
        <v>0</v>
      </c>
    </row>
    <row r="28" spans="1:92" x14ac:dyDescent="0.25">
      <c r="A28">
        <v>0.13</v>
      </c>
      <c r="B28">
        <f t="shared" si="57"/>
        <v>2.9935999999999997E-2</v>
      </c>
      <c r="C28">
        <f t="shared" si="3"/>
        <v>1.7961599999999998</v>
      </c>
      <c r="D28">
        <f t="shared" si="6"/>
        <v>0.5908450704225352</v>
      </c>
      <c r="E28">
        <f t="shared" si="4"/>
        <v>0.32894901925359393</v>
      </c>
      <c r="F28">
        <f t="shared" si="5"/>
        <v>9.8474178403755875E-3</v>
      </c>
      <c r="H28">
        <v>5</v>
      </c>
      <c r="I28">
        <v>0.5</v>
      </c>
      <c r="J28">
        <f t="shared" si="91"/>
        <v>2.1616666666666657</v>
      </c>
      <c r="K28">
        <f t="shared" si="141"/>
        <v>0.6</v>
      </c>
      <c r="L28">
        <f t="shared" si="92"/>
        <v>0.99692544196771704</v>
      </c>
      <c r="M28" t="str">
        <f t="shared" si="58"/>
        <v>No Curl</v>
      </c>
      <c r="N28">
        <f t="shared" si="142"/>
        <v>1.0891666666666664</v>
      </c>
      <c r="P28">
        <f t="shared" si="143"/>
        <v>2.3982281633592488</v>
      </c>
      <c r="Q28">
        <f t="shared" si="144"/>
        <v>0.6</v>
      </c>
      <c r="R28">
        <f t="shared" si="145"/>
        <v>0.59907407407406987</v>
      </c>
      <c r="S28">
        <f t="shared" si="146"/>
        <v>2.4390121437448351</v>
      </c>
      <c r="T28">
        <f t="shared" si="147"/>
        <v>2.4797961241304223</v>
      </c>
      <c r="U28">
        <f t="shared" si="148"/>
        <v>4.0783980385586727E-2</v>
      </c>
      <c r="V28" t="str">
        <f t="shared" si="59"/>
        <v>Weak initial curl</v>
      </c>
      <c r="W28">
        <f t="shared" si="94"/>
        <v>1.2347002829844085</v>
      </c>
      <c r="X28">
        <f t="shared" si="95"/>
        <v>-4.9439203945305895E-4</v>
      </c>
      <c r="Y28">
        <f t="shared" si="149"/>
        <v>2.4744161347952374</v>
      </c>
      <c r="Z28">
        <f t="shared" si="150"/>
        <v>0.47218743168119143</v>
      </c>
      <c r="AA28">
        <f t="shared" si="151"/>
        <v>-1.5845418582933752E-4</v>
      </c>
      <c r="AC28">
        <f t="shared" si="96"/>
        <v>2.3670753613065854</v>
      </c>
      <c r="AD28">
        <f t="shared" si="97"/>
        <v>0.6</v>
      </c>
      <c r="AE28">
        <f t="shared" si="98"/>
        <v>0.63</v>
      </c>
      <c r="AF28">
        <f t="shared" si="99"/>
        <v>2.4483406184352052</v>
      </c>
      <c r="AG28">
        <f t="shared" si="100"/>
        <v>2.5296058755638251</v>
      </c>
      <c r="AH28">
        <f t="shared" si="64"/>
        <v>8.1265257128619872E-2</v>
      </c>
      <c r="AI28" t="str">
        <f t="shared" si="65"/>
        <v>Weak initial curl</v>
      </c>
      <c r="AJ28">
        <f t="shared" si="101"/>
        <v>1.2396677594319476</v>
      </c>
      <c r="AK28">
        <f t="shared" si="102"/>
        <v>-8.3151193938407709E-4</v>
      </c>
      <c r="AL28">
        <f t="shared" si="66"/>
        <v>2.5190461223654621</v>
      </c>
      <c r="AM28">
        <f t="shared" si="103"/>
        <v>0.92423043488319767</v>
      </c>
      <c r="AN28">
        <f t="shared" si="104"/>
        <v>-2.0585310184225694E-4</v>
      </c>
      <c r="AP28">
        <f t="shared" si="105"/>
        <v>2.336871264616772</v>
      </c>
      <c r="AQ28">
        <f t="shared" si="106"/>
        <v>0.6</v>
      </c>
      <c r="AR28">
        <f t="shared" si="107"/>
        <v>0.63</v>
      </c>
      <c r="AS28">
        <f t="shared" si="108"/>
        <v>2.4583490428840875</v>
      </c>
      <c r="AT28">
        <f t="shared" si="109"/>
        <v>2.5798268211514035</v>
      </c>
      <c r="AU28">
        <f t="shared" si="70"/>
        <v>0.12147777826731576</v>
      </c>
      <c r="AV28" t="str">
        <f t="shared" si="71"/>
        <v>No Curl</v>
      </c>
      <c r="AW28">
        <f t="shared" si="110"/>
        <v>1.2446690230992798</v>
      </c>
      <c r="AX28">
        <f t="shared" si="111"/>
        <v>0</v>
      </c>
      <c r="AY28">
        <f t="shared" si="72"/>
        <v>2.5642713349052375</v>
      </c>
      <c r="AZ28">
        <f t="shared" si="112"/>
        <v>1.3572695893270288</v>
      </c>
      <c r="BA28">
        <f t="shared" si="113"/>
        <v>0</v>
      </c>
      <c r="BC28">
        <f t="shared" si="114"/>
        <v>2.3075241743414812</v>
      </c>
      <c r="BD28">
        <f t="shared" si="115"/>
        <v>0.6</v>
      </c>
      <c r="BE28">
        <f t="shared" si="116"/>
        <v>0.63</v>
      </c>
      <c r="BF28">
        <f t="shared" si="117"/>
        <v>2.4683599376789407</v>
      </c>
      <c r="BG28">
        <f t="shared" si="118"/>
        <v>2.6291957010164002</v>
      </c>
      <c r="BH28">
        <f t="shared" si="76"/>
        <v>0.16083576333745953</v>
      </c>
      <c r="BI28" t="str">
        <f t="shared" si="77"/>
        <v>No Curl</v>
      </c>
      <c r="BJ28">
        <f t="shared" si="119"/>
        <v>1.2496706573185077</v>
      </c>
      <c r="BK28">
        <f t="shared" si="120"/>
        <v>0</v>
      </c>
      <c r="BL28">
        <f t="shared" si="78"/>
        <v>2.6088875131362554</v>
      </c>
      <c r="BM28">
        <f t="shared" si="121"/>
        <v>1.7663985751125182</v>
      </c>
      <c r="BN28">
        <f t="shared" si="122"/>
        <v>0</v>
      </c>
      <c r="BP28">
        <f t="shared" si="123"/>
        <v>2.2744397353473866</v>
      </c>
      <c r="BQ28">
        <f t="shared" si="124"/>
        <v>0.6</v>
      </c>
      <c r="BR28">
        <f t="shared" si="125"/>
        <v>0.63</v>
      </c>
      <c r="BS28">
        <f t="shared" si="126"/>
        <v>2.478374573067637</v>
      </c>
      <c r="BT28">
        <f t="shared" si="127"/>
        <v>2.6823094107878864</v>
      </c>
      <c r="BU28">
        <f t="shared" si="82"/>
        <v>0.2039348377202499</v>
      </c>
      <c r="BV28" t="str">
        <f t="shared" si="83"/>
        <v>No Curl</v>
      </c>
      <c r="BW28">
        <f t="shared" si="128"/>
        <v>1.2546728526268123</v>
      </c>
      <c r="BX28">
        <f t="shared" si="129"/>
        <v>0</v>
      </c>
      <c r="BY28">
        <f t="shared" si="84"/>
        <v>2.656944681608437</v>
      </c>
      <c r="BZ28">
        <f t="shared" si="130"/>
        <v>2.1994202127408617</v>
      </c>
      <c r="CA28">
        <f t="shared" si="131"/>
        <v>0</v>
      </c>
      <c r="CC28">
        <f t="shared" si="132"/>
        <v>2.1930400141155593</v>
      </c>
      <c r="CD28">
        <f t="shared" si="133"/>
        <v>0.6</v>
      </c>
      <c r="CE28">
        <f t="shared" si="134"/>
        <v>0.63</v>
      </c>
      <c r="CF28">
        <f t="shared" si="135"/>
        <v>2.4584013773605946</v>
      </c>
      <c r="CG28">
        <f t="shared" si="136"/>
        <v>2.7237627406056304</v>
      </c>
      <c r="CH28">
        <f t="shared" si="88"/>
        <v>0.26536136324503556</v>
      </c>
      <c r="CI28" t="str">
        <f t="shared" si="89"/>
        <v>No Curl</v>
      </c>
      <c r="CJ28">
        <f t="shared" si="137"/>
        <v>1.2446768732707558</v>
      </c>
      <c r="CK28">
        <f t="shared" si="138"/>
        <v>0</v>
      </c>
      <c r="CL28">
        <f t="shared" si="90"/>
        <v>2.6914833942673382</v>
      </c>
      <c r="CM28">
        <f t="shared" si="139"/>
        <v>2.8256260015367696</v>
      </c>
      <c r="CN28">
        <f t="shared" si="140"/>
        <v>0</v>
      </c>
    </row>
    <row r="29" spans="1:92" x14ac:dyDescent="0.25">
      <c r="A29">
        <v>0.14000000000000001</v>
      </c>
      <c r="B29">
        <f t="shared" si="57"/>
        <v>2.9918999999999998E-2</v>
      </c>
      <c r="C29">
        <f t="shared" si="3"/>
        <v>1.79514</v>
      </c>
      <c r="D29">
        <f t="shared" si="6"/>
        <v>0.59014084507042253</v>
      </c>
      <c r="E29">
        <f t="shared" si="4"/>
        <v>0.32874363284781272</v>
      </c>
      <c r="F29">
        <f t="shared" si="5"/>
        <v>9.8356807511737077E-3</v>
      </c>
      <c r="H29">
        <v>6</v>
      </c>
      <c r="I29">
        <v>0.6</v>
      </c>
      <c r="J29">
        <f t="shared" si="91"/>
        <v>2.1549999999999989</v>
      </c>
      <c r="K29">
        <f t="shared" si="141"/>
        <v>0.6</v>
      </c>
      <c r="L29">
        <f t="shared" si="92"/>
        <v>0.99691595990747872</v>
      </c>
      <c r="M29" t="str">
        <f t="shared" si="58"/>
        <v>No Curl</v>
      </c>
      <c r="N29">
        <f t="shared" si="142"/>
        <v>1.3049999999999997</v>
      </c>
      <c r="P29">
        <f t="shared" si="143"/>
        <v>2.3884160544158837</v>
      </c>
      <c r="Q29">
        <f t="shared" si="144"/>
        <v>0.6</v>
      </c>
      <c r="R29">
        <f t="shared" si="145"/>
        <v>0.59814814814814399</v>
      </c>
      <c r="S29">
        <f t="shared" si="146"/>
        <v>2.429033171254122</v>
      </c>
      <c r="T29">
        <f t="shared" si="147"/>
        <v>2.4696502880923616</v>
      </c>
      <c r="U29">
        <f t="shared" si="148"/>
        <v>4.0617116838238987E-2</v>
      </c>
      <c r="V29" t="str">
        <f t="shared" si="59"/>
        <v>Weak initial curl</v>
      </c>
      <c r="W29">
        <f t="shared" ref="W29:W92" si="152">S28*0.1+W28</f>
        <v>1.4786014973588921</v>
      </c>
      <c r="X29">
        <f t="shared" ref="X29:X92" si="153">IF(OR(V29="Weak initial curl",V29="Curl"),(Q29-2*(COS(RADIANS(Z28))*SIN(RADIANS($G$6)))*R29)/$C$3*$F$3+X28,IF(V29="done",0,X28))</f>
        <v>-4.8399112729350063E-4</v>
      </c>
      <c r="Y29">
        <f t="shared" si="149"/>
        <v>2.4642923104415848</v>
      </c>
      <c r="Z29">
        <f t="shared" si="150"/>
        <v>0.4721874316811917</v>
      </c>
      <c r="AA29">
        <f t="shared" si="151"/>
        <v>-1.9230979886774565E-4</v>
      </c>
      <c r="AC29">
        <f t="shared" si="96"/>
        <v>2.3570867725240143</v>
      </c>
      <c r="AD29">
        <f t="shared" si="97"/>
        <v>0.6</v>
      </c>
      <c r="AE29">
        <f t="shared" si="98"/>
        <v>0.63</v>
      </c>
      <c r="AF29">
        <f t="shared" si="99"/>
        <v>2.4380091063773399</v>
      </c>
      <c r="AG29">
        <f t="shared" si="100"/>
        <v>2.5189314402306655</v>
      </c>
      <c r="AH29">
        <f t="shared" si="64"/>
        <v>8.092233385332559E-2</v>
      </c>
      <c r="AI29" t="str">
        <f t="shared" si="65"/>
        <v>Weak initial curl</v>
      </c>
      <c r="AJ29">
        <f t="shared" si="101"/>
        <v>1.4845018212754681</v>
      </c>
      <c r="AK29">
        <f t="shared" si="102"/>
        <v>-9.9772325756342984E-4</v>
      </c>
      <c r="AL29">
        <f t="shared" si="66"/>
        <v>2.5084162470974647</v>
      </c>
      <c r="AM29">
        <f t="shared" si="103"/>
        <v>0.92423043488319767</v>
      </c>
      <c r="AN29">
        <f t="shared" si="104"/>
        <v>-2.8227924746904908E-4</v>
      </c>
      <c r="AP29">
        <f t="shared" si="105"/>
        <v>2.3270522797965283</v>
      </c>
      <c r="AQ29">
        <f t="shared" si="106"/>
        <v>0.6</v>
      </c>
      <c r="AR29">
        <f t="shared" si="107"/>
        <v>0.63</v>
      </c>
      <c r="AS29">
        <f t="shared" si="108"/>
        <v>2.4480196369384428</v>
      </c>
      <c r="AT29">
        <f t="shared" si="109"/>
        <v>2.5689869940803574</v>
      </c>
      <c r="AU29">
        <f t="shared" si="70"/>
        <v>0.12096735714191453</v>
      </c>
      <c r="AV29" t="str">
        <f t="shared" si="71"/>
        <v>No Curl</v>
      </c>
      <c r="AW29">
        <f t="shared" si="110"/>
        <v>1.4905039273876886</v>
      </c>
      <c r="AX29">
        <f t="shared" si="111"/>
        <v>0</v>
      </c>
      <c r="AY29">
        <f t="shared" si="72"/>
        <v>2.5534968683380561</v>
      </c>
      <c r="AZ29">
        <f t="shared" si="112"/>
        <v>1.3572695893270297</v>
      </c>
      <c r="BA29">
        <f t="shared" si="113"/>
        <v>0</v>
      </c>
      <c r="BC29">
        <f t="shared" si="114"/>
        <v>2.2978703679570103</v>
      </c>
      <c r="BD29">
        <f t="shared" si="115"/>
        <v>0.6</v>
      </c>
      <c r="BE29">
        <f t="shared" si="116"/>
        <v>0.63</v>
      </c>
      <c r="BF29">
        <f t="shared" si="117"/>
        <v>2.4580332554320092</v>
      </c>
      <c r="BG29">
        <f t="shared" si="118"/>
        <v>2.6181961429070082</v>
      </c>
      <c r="BH29">
        <f t="shared" si="76"/>
        <v>0.16016288747499896</v>
      </c>
      <c r="BI29" t="str">
        <f t="shared" si="77"/>
        <v>No Curl</v>
      </c>
      <c r="BJ29">
        <f t="shared" si="119"/>
        <v>1.4965066510864018</v>
      </c>
      <c r="BK29">
        <f t="shared" si="120"/>
        <v>0</v>
      </c>
      <c r="BL29">
        <f t="shared" si="78"/>
        <v>2.5979729167863082</v>
      </c>
      <c r="BM29">
        <f t="shared" si="121"/>
        <v>1.7663985751125175</v>
      </c>
      <c r="BN29">
        <f t="shared" si="122"/>
        <v>0</v>
      </c>
      <c r="BP29">
        <f t="shared" si="123"/>
        <v>2.2649661493670932</v>
      </c>
      <c r="BQ29">
        <f t="shared" si="124"/>
        <v>0.6</v>
      </c>
      <c r="BR29">
        <f t="shared" si="125"/>
        <v>0.63</v>
      </c>
      <c r="BS29">
        <f t="shared" si="126"/>
        <v>2.4680515496678797</v>
      </c>
      <c r="BT29">
        <f t="shared" si="127"/>
        <v>2.6711369499686648</v>
      </c>
      <c r="BU29">
        <f t="shared" si="82"/>
        <v>0.20308540030078581</v>
      </c>
      <c r="BV29" t="str">
        <f t="shared" si="83"/>
        <v>No Curl</v>
      </c>
      <c r="BW29">
        <f t="shared" si="128"/>
        <v>1.5025103099335759</v>
      </c>
      <c r="BX29">
        <f t="shared" si="129"/>
        <v>0</v>
      </c>
      <c r="BY29">
        <f t="shared" si="84"/>
        <v>2.6458778709583597</v>
      </c>
      <c r="BZ29">
        <f t="shared" si="130"/>
        <v>2.1994202127408613</v>
      </c>
      <c r="CA29">
        <f t="shared" si="131"/>
        <v>0</v>
      </c>
      <c r="CC29">
        <f t="shared" si="132"/>
        <v>2.1838372419934342</v>
      </c>
      <c r="CD29">
        <f t="shared" si="133"/>
        <v>0.6</v>
      </c>
      <c r="CE29">
        <f t="shared" si="134"/>
        <v>0.63</v>
      </c>
      <c r="CF29">
        <f t="shared" si="135"/>
        <v>2.4480850550340767</v>
      </c>
      <c r="CG29">
        <f t="shared" si="136"/>
        <v>2.7123328680747192</v>
      </c>
      <c r="CH29">
        <f t="shared" si="88"/>
        <v>0.26424781304064249</v>
      </c>
      <c r="CI29" t="str">
        <f t="shared" si="89"/>
        <v>No Curl</v>
      </c>
      <c r="CJ29">
        <f t="shared" si="137"/>
        <v>1.4905170110068153</v>
      </c>
      <c r="CK29">
        <f t="shared" si="138"/>
        <v>0</v>
      </c>
      <c r="CL29">
        <f t="shared" si="90"/>
        <v>2.6801889772988843</v>
      </c>
      <c r="CM29">
        <f t="shared" si="139"/>
        <v>2.8256260015367691</v>
      </c>
      <c r="CN29">
        <f t="shared" si="140"/>
        <v>0</v>
      </c>
    </row>
    <row r="30" spans="1:92" x14ac:dyDescent="0.25">
      <c r="A30">
        <v>0.15</v>
      </c>
      <c r="B30">
        <f t="shared" si="57"/>
        <v>2.9899999999999999E-2</v>
      </c>
      <c r="C30">
        <f t="shared" si="3"/>
        <v>1.794</v>
      </c>
      <c r="D30">
        <f t="shared" si="6"/>
        <v>0.58943661971830985</v>
      </c>
      <c r="E30">
        <f t="shared" si="4"/>
        <v>0.32855998869471004</v>
      </c>
      <c r="F30">
        <f t="shared" si="5"/>
        <v>9.8239436619718297E-3</v>
      </c>
      <c r="H30">
        <v>7</v>
      </c>
      <c r="I30">
        <v>0.7</v>
      </c>
      <c r="J30">
        <f t="shared" si="91"/>
        <v>2.1483333333333321</v>
      </c>
      <c r="K30">
        <f t="shared" si="141"/>
        <v>0.6</v>
      </c>
      <c r="L30">
        <f t="shared" si="92"/>
        <v>0.99690641918020106</v>
      </c>
      <c r="M30" t="str">
        <f t="shared" si="58"/>
        <v>No Curl</v>
      </c>
      <c r="N30">
        <f t="shared" si="142"/>
        <v>1.5201666666666662</v>
      </c>
      <c r="P30">
        <f t="shared" ref="P30:P93" si="154">P29*(S30/S29)</f>
        <v>2.3786140608192619</v>
      </c>
      <c r="Q30">
        <f t="shared" si="144"/>
        <v>0.6</v>
      </c>
      <c r="R30">
        <f t="shared" ref="R30:R93" si="155">VLOOKUP(ROUND(T29,2),$A$15:$D$315,4)</f>
        <v>0.5972222222222181</v>
      </c>
      <c r="S30">
        <f t="shared" ref="S30:S93" si="156">IF(OR(V29="Curl",V29="Weak inital curl"),S29-0.1*(Q30+2*COS(RADIANS(Z29))^2*R30)/$C$3-0.1*(Q30-2*(COS(RADIANS(Z29))*SIN(RADIANS($G$6)))*R30)/$C$3,S29-0.1*(Q30+2*COS(RADIANS(Z29))^2*R30)/$C$3)</f>
        <v>2.4190644861305253</v>
      </c>
      <c r="T30">
        <f t="shared" ref="T30:T93" si="157">T29*(S30/S29)</f>
        <v>2.45951491144179</v>
      </c>
      <c r="U30">
        <f t="shared" ref="U30:U93" si="158">IF(V29="Curl",U29,(T30-P30)/2)</f>
        <v>4.0450425311264082E-2</v>
      </c>
      <c r="V30" t="str">
        <f t="shared" ref="V30:V93" si="159">IF(OR(V29="end of throw",V29="done"),"done",IF(V29="throw progress","beginning of throw",IF(P30+T30&gt;0,IF(AND(P30&lt;1.42,U30&lt;$B$6),"Curl",IF(U30&lt;$B$6,"Weak initial curl","No Curl")),"end of throw")))</f>
        <v>Weak initial curl</v>
      </c>
      <c r="W30">
        <f t="shared" si="152"/>
        <v>1.7215048144843044</v>
      </c>
      <c r="X30">
        <f t="shared" si="153"/>
        <v>-4.6844635689683128E-4</v>
      </c>
      <c r="Y30">
        <f t="shared" ref="Y30:Y93" si="160">SQRT((S30+(SIN(60*PI()/180)*U30))^2+(COS(60*PI()/180)*U30)^2)</f>
        <v>2.4541789227834783</v>
      </c>
      <c r="Z30">
        <f t="shared" ref="Z30:Z93" si="161">DEGREES(ATAN(SIN(RADIANS($G$6))*U30/(COS(RADIANS($G$6))*U30+S30)))</f>
        <v>0.47218743168119032</v>
      </c>
      <c r="AA30">
        <f t="shared" si="151"/>
        <v>-2.2488436779816032E-4</v>
      </c>
      <c r="AC30">
        <f t="shared" si="96"/>
        <v>2.3470981837414433</v>
      </c>
      <c r="AD30">
        <f t="shared" si="97"/>
        <v>0.6</v>
      </c>
      <c r="AE30">
        <f t="shared" si="98"/>
        <v>0.63</v>
      </c>
      <c r="AF30">
        <f t="shared" si="99"/>
        <v>2.4276775943194746</v>
      </c>
      <c r="AG30">
        <f t="shared" si="100"/>
        <v>2.5082570048975059</v>
      </c>
      <c r="AH30">
        <f t="shared" si="64"/>
        <v>8.0579410578031307E-2</v>
      </c>
      <c r="AI30" t="str">
        <f t="shared" si="65"/>
        <v>Weak initial curl</v>
      </c>
      <c r="AJ30">
        <f t="shared" si="101"/>
        <v>1.7283027319132023</v>
      </c>
      <c r="AK30">
        <f t="shared" si="102"/>
        <v>-1.1639345757427826E-3</v>
      </c>
      <c r="AL30">
        <f t="shared" si="66"/>
        <v>2.4977863718294677</v>
      </c>
      <c r="AM30">
        <f t="shared" si="103"/>
        <v>0.92423043488319789</v>
      </c>
      <c r="AN30">
        <f t="shared" si="104"/>
        <v>-3.7045830811529873E-4</v>
      </c>
      <c r="AP30">
        <f t="shared" si="105"/>
        <v>2.3172332949762851</v>
      </c>
      <c r="AQ30">
        <f t="shared" si="106"/>
        <v>0.6</v>
      </c>
      <c r="AR30">
        <f t="shared" si="107"/>
        <v>0.63</v>
      </c>
      <c r="AS30">
        <f t="shared" si="108"/>
        <v>2.4376902309927981</v>
      </c>
      <c r="AT30">
        <f t="shared" si="109"/>
        <v>2.5581471670093117</v>
      </c>
      <c r="AU30">
        <f t="shared" si="70"/>
        <v>0.12045693601651331</v>
      </c>
      <c r="AV30" t="str">
        <f t="shared" si="71"/>
        <v>No Curl</v>
      </c>
      <c r="AW30">
        <f t="shared" si="110"/>
        <v>1.7353058910815329</v>
      </c>
      <c r="AX30">
        <f t="shared" si="111"/>
        <v>0</v>
      </c>
      <c r="AY30">
        <f t="shared" si="72"/>
        <v>2.5427224017708752</v>
      </c>
      <c r="AZ30">
        <f t="shared" si="112"/>
        <v>1.3572695893270306</v>
      </c>
      <c r="BA30">
        <f t="shared" si="113"/>
        <v>0</v>
      </c>
      <c r="BC30">
        <f t="shared" si="114"/>
        <v>2.2882165615725394</v>
      </c>
      <c r="BD30">
        <f t="shared" si="115"/>
        <v>0.6</v>
      </c>
      <c r="BE30">
        <f t="shared" si="116"/>
        <v>0.63</v>
      </c>
      <c r="BF30">
        <f t="shared" si="117"/>
        <v>2.4477065731850778</v>
      </c>
      <c r="BG30">
        <f t="shared" si="118"/>
        <v>2.6071965847976162</v>
      </c>
      <c r="BH30">
        <f t="shared" si="76"/>
        <v>0.1594900116125384</v>
      </c>
      <c r="BI30" t="str">
        <f t="shared" si="77"/>
        <v>No Curl</v>
      </c>
      <c r="BJ30">
        <f t="shared" si="119"/>
        <v>1.7423099766296026</v>
      </c>
      <c r="BK30">
        <f t="shared" si="120"/>
        <v>0</v>
      </c>
      <c r="BL30">
        <f t="shared" si="78"/>
        <v>2.5870583204363613</v>
      </c>
      <c r="BM30">
        <f t="shared" si="121"/>
        <v>1.7663985751125164</v>
      </c>
      <c r="BN30">
        <f t="shared" si="122"/>
        <v>0</v>
      </c>
      <c r="BP30">
        <f t="shared" si="123"/>
        <v>2.2554925633868002</v>
      </c>
      <c r="BQ30">
        <f t="shared" si="124"/>
        <v>0.6</v>
      </c>
      <c r="BR30">
        <f t="shared" si="125"/>
        <v>0.63</v>
      </c>
      <c r="BS30">
        <f t="shared" si="126"/>
        <v>2.4577285262681223</v>
      </c>
      <c r="BT30">
        <f t="shared" si="127"/>
        <v>2.6599644891494436</v>
      </c>
      <c r="BU30">
        <f t="shared" si="82"/>
        <v>0.20223596288132173</v>
      </c>
      <c r="BV30" t="str">
        <f t="shared" si="83"/>
        <v>No Curl</v>
      </c>
      <c r="BW30">
        <f t="shared" si="128"/>
        <v>1.7493154649003639</v>
      </c>
      <c r="BX30">
        <f t="shared" si="129"/>
        <v>0</v>
      </c>
      <c r="BY30">
        <f t="shared" si="84"/>
        <v>2.6348110603082828</v>
      </c>
      <c r="BZ30">
        <f t="shared" si="130"/>
        <v>2.1994202127408609</v>
      </c>
      <c r="CA30">
        <f t="shared" si="131"/>
        <v>0</v>
      </c>
      <c r="CC30">
        <f t="shared" si="132"/>
        <v>2.1746344698713096</v>
      </c>
      <c r="CD30">
        <f t="shared" si="133"/>
        <v>0.6</v>
      </c>
      <c r="CE30">
        <f t="shared" si="134"/>
        <v>0.63</v>
      </c>
      <c r="CF30">
        <f t="shared" si="135"/>
        <v>2.4377687327075588</v>
      </c>
      <c r="CG30">
        <f t="shared" si="136"/>
        <v>2.7009029955438084</v>
      </c>
      <c r="CH30">
        <f t="shared" si="88"/>
        <v>0.26313426283624941</v>
      </c>
      <c r="CI30" t="str">
        <f t="shared" si="89"/>
        <v>No Curl</v>
      </c>
      <c r="CJ30">
        <f t="shared" si="137"/>
        <v>1.735325516510223</v>
      </c>
      <c r="CK30">
        <f t="shared" si="138"/>
        <v>0</v>
      </c>
      <c r="CL30">
        <f t="shared" si="90"/>
        <v>2.6688945603304299</v>
      </c>
      <c r="CM30">
        <f t="shared" si="139"/>
        <v>2.8256260015367687</v>
      </c>
      <c r="CN30">
        <f t="shared" si="140"/>
        <v>0</v>
      </c>
    </row>
    <row r="31" spans="1:92" x14ac:dyDescent="0.25">
      <c r="A31">
        <v>0.16</v>
      </c>
      <c r="B31">
        <f t="shared" si="57"/>
        <v>2.9878999999999999E-2</v>
      </c>
      <c r="C31">
        <f t="shared" si="3"/>
        <v>1.79274</v>
      </c>
      <c r="D31">
        <f t="shared" si="6"/>
        <v>0.58873239436619718</v>
      </c>
      <c r="E31">
        <f t="shared" si="4"/>
        <v>0.32839809139428872</v>
      </c>
      <c r="F31">
        <f t="shared" si="5"/>
        <v>9.8122065727699517E-3</v>
      </c>
      <c r="H31">
        <v>8</v>
      </c>
      <c r="I31">
        <v>0.8</v>
      </c>
      <c r="J31">
        <f t="shared" si="91"/>
        <v>2.1416666666666653</v>
      </c>
      <c r="K31">
        <f t="shared" si="141"/>
        <v>0.6</v>
      </c>
      <c r="L31">
        <f t="shared" si="92"/>
        <v>0.99689681923972062</v>
      </c>
      <c r="M31" t="str">
        <f t="shared" si="58"/>
        <v>No Curl</v>
      </c>
      <c r="N31">
        <f t="shared" si="142"/>
        <v>1.7346666666666661</v>
      </c>
      <c r="P31">
        <f t="shared" si="154"/>
        <v>2.3688221825693838</v>
      </c>
      <c r="Q31">
        <f t="shared" si="144"/>
        <v>0.6</v>
      </c>
      <c r="R31">
        <f t="shared" si="155"/>
        <v>0.59629629629629222</v>
      </c>
      <c r="S31">
        <f t="shared" si="156"/>
        <v>2.4091060883740454</v>
      </c>
      <c r="T31">
        <f t="shared" si="157"/>
        <v>2.4493899941787083</v>
      </c>
      <c r="U31">
        <f t="shared" si="158"/>
        <v>4.0283905804662234E-2</v>
      </c>
      <c r="V31" t="str">
        <f t="shared" si="159"/>
        <v>Weak initial curl</v>
      </c>
      <c r="W31">
        <f t="shared" si="152"/>
        <v>1.963411263097357</v>
      </c>
      <c r="X31">
        <f t="shared" si="153"/>
        <v>-4.477577282630515E-4</v>
      </c>
      <c r="Y31">
        <f t="shared" si="160"/>
        <v>2.4440759718209177</v>
      </c>
      <c r="Z31">
        <f t="shared" si="161"/>
        <v>0.4721874316811896</v>
      </c>
      <c r="AA31">
        <f t="shared" si="151"/>
        <v>-2.5581416691648924E-4</v>
      </c>
      <c r="AC31">
        <f t="shared" si="96"/>
        <v>2.3371095949588723</v>
      </c>
      <c r="AD31">
        <f t="shared" si="97"/>
        <v>0.6</v>
      </c>
      <c r="AE31">
        <f t="shared" si="98"/>
        <v>0.63</v>
      </c>
      <c r="AF31">
        <f t="shared" si="99"/>
        <v>2.4173460822616093</v>
      </c>
      <c r="AG31">
        <f t="shared" si="100"/>
        <v>2.4975825695643463</v>
      </c>
      <c r="AH31">
        <f t="shared" si="64"/>
        <v>8.0236487302737025E-2</v>
      </c>
      <c r="AI31" t="str">
        <f t="shared" si="65"/>
        <v>Weak initial curl</v>
      </c>
      <c r="AJ31">
        <f t="shared" si="101"/>
        <v>1.9710704913451498</v>
      </c>
      <c r="AK31">
        <f t="shared" si="102"/>
        <v>-1.3301458939221353E-3</v>
      </c>
      <c r="AL31">
        <f t="shared" si="66"/>
        <v>2.4871564965614703</v>
      </c>
      <c r="AM31">
        <f t="shared" si="103"/>
        <v>0.92423043488319789</v>
      </c>
      <c r="AN31">
        <f t="shared" si="104"/>
        <v>-4.7039028378100586E-4</v>
      </c>
      <c r="AP31">
        <f t="shared" si="105"/>
        <v>2.3074143101560414</v>
      </c>
      <c r="AQ31">
        <f t="shared" si="106"/>
        <v>0.6</v>
      </c>
      <c r="AR31">
        <f t="shared" si="107"/>
        <v>0.63</v>
      </c>
      <c r="AS31">
        <f t="shared" si="108"/>
        <v>2.4273608250471534</v>
      </c>
      <c r="AT31">
        <f t="shared" si="109"/>
        <v>2.5473073399382655</v>
      </c>
      <c r="AU31">
        <f t="shared" si="70"/>
        <v>0.11994651489111208</v>
      </c>
      <c r="AV31" t="str">
        <f t="shared" si="71"/>
        <v>Weak initial curl</v>
      </c>
      <c r="AW31">
        <f t="shared" si="110"/>
        <v>1.9790749141808126</v>
      </c>
      <c r="AX31">
        <f t="shared" si="111"/>
        <v>-1.6568468198821702E-4</v>
      </c>
      <c r="AY31">
        <f t="shared" si="72"/>
        <v>2.5319479352036942</v>
      </c>
      <c r="AZ31">
        <f t="shared" si="112"/>
        <v>1.3572695893270315</v>
      </c>
      <c r="BA31">
        <f t="shared" si="113"/>
        <v>-1.7573514325890734E-5</v>
      </c>
      <c r="BC31">
        <f t="shared" si="114"/>
        <v>2.2785627551880685</v>
      </c>
      <c r="BD31">
        <f t="shared" si="115"/>
        <v>0.6</v>
      </c>
      <c r="BE31">
        <f t="shared" si="116"/>
        <v>0.63</v>
      </c>
      <c r="BF31">
        <f t="shared" si="117"/>
        <v>2.4373798909381463</v>
      </c>
      <c r="BG31">
        <f t="shared" si="118"/>
        <v>2.5961970266882242</v>
      </c>
      <c r="BH31">
        <f t="shared" si="76"/>
        <v>0.15881713575007783</v>
      </c>
      <c r="BI31" t="str">
        <f t="shared" si="77"/>
        <v>No Curl</v>
      </c>
      <c r="BJ31">
        <f t="shared" si="119"/>
        <v>1.9870806339481104</v>
      </c>
      <c r="BK31">
        <f t="shared" si="120"/>
        <v>0</v>
      </c>
      <c r="BL31">
        <f t="shared" si="78"/>
        <v>2.5761437240864149</v>
      </c>
      <c r="BM31">
        <f t="shared" si="121"/>
        <v>1.7663985751125157</v>
      </c>
      <c r="BN31">
        <f t="shared" si="122"/>
        <v>0</v>
      </c>
      <c r="BP31">
        <f t="shared" si="123"/>
        <v>2.2460189774065067</v>
      </c>
      <c r="BQ31">
        <f t="shared" si="124"/>
        <v>0.6</v>
      </c>
      <c r="BR31">
        <f t="shared" si="125"/>
        <v>0.63</v>
      </c>
      <c r="BS31">
        <f t="shared" si="126"/>
        <v>2.447405502868365</v>
      </c>
      <c r="BT31">
        <f t="shared" si="127"/>
        <v>2.6487920283302224</v>
      </c>
      <c r="BU31">
        <f t="shared" si="82"/>
        <v>0.20138652546185787</v>
      </c>
      <c r="BV31" t="str">
        <f t="shared" si="83"/>
        <v>No Curl</v>
      </c>
      <c r="BW31">
        <f t="shared" si="128"/>
        <v>1.9950883175271761</v>
      </c>
      <c r="BX31">
        <f t="shared" si="129"/>
        <v>0</v>
      </c>
      <c r="BY31">
        <f t="shared" si="84"/>
        <v>2.623744249658206</v>
      </c>
      <c r="BZ31">
        <f t="shared" si="130"/>
        <v>2.1994202127408626</v>
      </c>
      <c r="CA31">
        <f t="shared" si="131"/>
        <v>0</v>
      </c>
      <c r="CC31">
        <f t="shared" si="132"/>
        <v>2.1654316977491845</v>
      </c>
      <c r="CD31">
        <f t="shared" si="133"/>
        <v>0.6</v>
      </c>
      <c r="CE31">
        <f t="shared" si="134"/>
        <v>0.63</v>
      </c>
      <c r="CF31">
        <f t="shared" si="135"/>
        <v>2.4274524103810409</v>
      </c>
      <c r="CG31">
        <f t="shared" si="136"/>
        <v>2.6894731230128976</v>
      </c>
      <c r="CH31">
        <f t="shared" si="88"/>
        <v>0.26202071263185656</v>
      </c>
      <c r="CI31" t="str">
        <f t="shared" si="89"/>
        <v>No Curl</v>
      </c>
      <c r="CJ31">
        <f t="shared" si="137"/>
        <v>1.979102389780979</v>
      </c>
      <c r="CK31">
        <f t="shared" si="138"/>
        <v>0</v>
      </c>
      <c r="CL31">
        <f t="shared" si="90"/>
        <v>2.657600143361976</v>
      </c>
      <c r="CM31">
        <f t="shared" si="139"/>
        <v>2.8256260015367705</v>
      </c>
      <c r="CN31">
        <f t="shared" si="140"/>
        <v>0</v>
      </c>
    </row>
    <row r="32" spans="1:92" x14ac:dyDescent="0.25">
      <c r="A32">
        <v>0.17</v>
      </c>
      <c r="B32">
        <f t="shared" si="57"/>
        <v>2.9856000000000001E-2</v>
      </c>
      <c r="C32">
        <f t="shared" si="3"/>
        <v>1.7913600000000001</v>
      </c>
      <c r="D32">
        <f t="shared" si="6"/>
        <v>0.5880281690140845</v>
      </c>
      <c r="E32">
        <f t="shared" si="4"/>
        <v>0.32825795429957377</v>
      </c>
      <c r="F32">
        <f t="shared" si="5"/>
        <v>9.8004694835680754E-3</v>
      </c>
      <c r="H32">
        <v>9</v>
      </c>
      <c r="I32">
        <v>0.9</v>
      </c>
      <c r="J32">
        <f t="shared" si="91"/>
        <v>2.1349999999999985</v>
      </c>
      <c r="K32">
        <f t="shared" si="141"/>
        <v>0.6</v>
      </c>
      <c r="L32">
        <f t="shared" si="92"/>
        <v>0.99688715953307383</v>
      </c>
      <c r="M32" t="str">
        <f t="shared" si="58"/>
        <v>No Curl</v>
      </c>
      <c r="N32">
        <f t="shared" si="142"/>
        <v>1.9484999999999992</v>
      </c>
      <c r="P32">
        <f t="shared" si="154"/>
        <v>2.3590404196662496</v>
      </c>
      <c r="Q32">
        <f t="shared" si="144"/>
        <v>0.6</v>
      </c>
      <c r="R32">
        <f t="shared" si="155"/>
        <v>0.59537037037036633</v>
      </c>
      <c r="S32">
        <f t="shared" si="156"/>
        <v>2.3991579779846823</v>
      </c>
      <c r="T32">
        <f t="shared" si="157"/>
        <v>2.4392755363031164</v>
      </c>
      <c r="U32">
        <f t="shared" si="158"/>
        <v>4.0117558318433444E-2</v>
      </c>
      <c r="V32" t="str">
        <f t="shared" si="159"/>
        <v>Weak initial curl</v>
      </c>
      <c r="W32">
        <f t="shared" si="152"/>
        <v>2.2043218719347615</v>
      </c>
      <c r="X32">
        <f t="shared" si="153"/>
        <v>-4.2192524139216068E-4</v>
      </c>
      <c r="Y32">
        <f t="shared" si="160"/>
        <v>2.4339834575539046</v>
      </c>
      <c r="Z32">
        <f t="shared" si="161"/>
        <v>0.47218743168118954</v>
      </c>
      <c r="AA32">
        <f t="shared" si="151"/>
        <v>-2.8473547051864005E-4</v>
      </c>
      <c r="AC32">
        <f t="shared" si="96"/>
        <v>2.3274431916696909</v>
      </c>
      <c r="AD32">
        <f t="shared" si="97"/>
        <v>0.6</v>
      </c>
      <c r="AE32">
        <f t="shared" si="98"/>
        <v>0.59999999999999576</v>
      </c>
      <c r="AF32">
        <f t="shared" si="99"/>
        <v>2.4073478168096742</v>
      </c>
      <c r="AG32">
        <f t="shared" si="100"/>
        <v>2.4872524419496576</v>
      </c>
      <c r="AH32">
        <f t="shared" si="64"/>
        <v>7.990462513998331E-2</v>
      </c>
      <c r="AI32" t="str">
        <f t="shared" si="65"/>
        <v>Weak initial curl</v>
      </c>
      <c r="AJ32">
        <f t="shared" si="101"/>
        <v>2.2128050995713107</v>
      </c>
      <c r="AK32">
        <f t="shared" si="102"/>
        <v>-1.3297122286960983E-3</v>
      </c>
      <c r="AL32">
        <f t="shared" si="66"/>
        <v>2.4768694917111502</v>
      </c>
      <c r="AM32">
        <f t="shared" si="103"/>
        <v>0.92423043488319812</v>
      </c>
      <c r="AN32">
        <f t="shared" si="104"/>
        <v>-5.643998047936699E-4</v>
      </c>
      <c r="AP32">
        <f t="shared" si="105"/>
        <v>2.2975953253357981</v>
      </c>
      <c r="AQ32">
        <f t="shared" si="106"/>
        <v>0.6</v>
      </c>
      <c r="AR32">
        <f t="shared" si="107"/>
        <v>0.63</v>
      </c>
      <c r="AS32">
        <f t="shared" si="108"/>
        <v>2.4170314191015088</v>
      </c>
      <c r="AT32">
        <f t="shared" si="109"/>
        <v>2.5364675128672198</v>
      </c>
      <c r="AU32">
        <f t="shared" si="70"/>
        <v>0.11943609376571085</v>
      </c>
      <c r="AV32" t="str">
        <f t="shared" si="71"/>
        <v>Weak initial curl</v>
      </c>
      <c r="AW32">
        <f t="shared" si="110"/>
        <v>2.221810996685528</v>
      </c>
      <c r="AX32">
        <f t="shared" si="111"/>
        <v>-3.3136936397643404E-4</v>
      </c>
      <c r="AY32">
        <f t="shared" si="72"/>
        <v>2.5211734686365128</v>
      </c>
      <c r="AZ32">
        <f t="shared" si="112"/>
        <v>1.3572695893270323</v>
      </c>
      <c r="BA32">
        <f t="shared" si="113"/>
        <v>-4.6862704869041959E-5</v>
      </c>
      <c r="BC32">
        <f t="shared" si="114"/>
        <v>2.2689089488035976</v>
      </c>
      <c r="BD32">
        <f t="shared" si="115"/>
        <v>0.6</v>
      </c>
      <c r="BE32">
        <f t="shared" si="116"/>
        <v>0.63</v>
      </c>
      <c r="BF32">
        <f t="shared" si="117"/>
        <v>2.4270532086912149</v>
      </c>
      <c r="BG32">
        <f t="shared" si="118"/>
        <v>2.5851974685788321</v>
      </c>
      <c r="BH32">
        <f t="shared" si="76"/>
        <v>0.15814425988761727</v>
      </c>
      <c r="BI32" t="str">
        <f t="shared" si="77"/>
        <v>No Curl</v>
      </c>
      <c r="BJ32">
        <f t="shared" si="119"/>
        <v>2.2308186230419249</v>
      </c>
      <c r="BK32">
        <f t="shared" si="120"/>
        <v>0</v>
      </c>
      <c r="BL32">
        <f t="shared" si="78"/>
        <v>2.5652291277364681</v>
      </c>
      <c r="BM32">
        <f t="shared" si="121"/>
        <v>1.7663985751125149</v>
      </c>
      <c r="BN32">
        <f t="shared" si="122"/>
        <v>0</v>
      </c>
      <c r="BP32">
        <f t="shared" si="123"/>
        <v>2.2365453914262132</v>
      </c>
      <c r="BQ32">
        <f t="shared" si="124"/>
        <v>0.6</v>
      </c>
      <c r="BR32">
        <f t="shared" si="125"/>
        <v>0.63</v>
      </c>
      <c r="BS32">
        <f t="shared" si="126"/>
        <v>2.4370824794686077</v>
      </c>
      <c r="BT32">
        <f t="shared" si="127"/>
        <v>2.6376195675110012</v>
      </c>
      <c r="BU32">
        <f t="shared" si="82"/>
        <v>0.20053708804239401</v>
      </c>
      <c r="BV32" t="str">
        <f t="shared" si="83"/>
        <v>No Curl</v>
      </c>
      <c r="BW32">
        <f t="shared" si="128"/>
        <v>2.2398288678140128</v>
      </c>
      <c r="BX32">
        <f t="shared" si="129"/>
        <v>0</v>
      </c>
      <c r="BY32">
        <f t="shared" si="84"/>
        <v>2.6126774390081295</v>
      </c>
      <c r="BZ32">
        <f t="shared" si="130"/>
        <v>2.199420212740864</v>
      </c>
      <c r="CA32">
        <f t="shared" si="131"/>
        <v>0</v>
      </c>
      <c r="CC32">
        <f t="shared" si="132"/>
        <v>2.1562289256270595</v>
      </c>
      <c r="CD32">
        <f t="shared" si="133"/>
        <v>0.6</v>
      </c>
      <c r="CE32">
        <f t="shared" si="134"/>
        <v>0.63</v>
      </c>
      <c r="CF32">
        <f t="shared" si="135"/>
        <v>2.417136088054523</v>
      </c>
      <c r="CG32">
        <f t="shared" si="136"/>
        <v>2.6780432504819864</v>
      </c>
      <c r="CH32">
        <f t="shared" si="88"/>
        <v>0.26090716242746348</v>
      </c>
      <c r="CI32" t="str">
        <f t="shared" si="89"/>
        <v>No Curl</v>
      </c>
      <c r="CJ32">
        <f t="shared" si="137"/>
        <v>2.2218476308190831</v>
      </c>
      <c r="CK32">
        <f t="shared" si="138"/>
        <v>0</v>
      </c>
      <c r="CL32">
        <f t="shared" si="90"/>
        <v>2.6463057263935217</v>
      </c>
      <c r="CM32">
        <f t="shared" si="139"/>
        <v>2.82562600153677</v>
      </c>
      <c r="CN32">
        <f t="shared" si="140"/>
        <v>0</v>
      </c>
    </row>
    <row r="33" spans="1:92" x14ac:dyDescent="0.25">
      <c r="A33">
        <v>0.18</v>
      </c>
      <c r="B33">
        <f t="shared" si="57"/>
        <v>2.9831E-2</v>
      </c>
      <c r="C33">
        <f t="shared" si="3"/>
        <v>1.78986</v>
      </c>
      <c r="D33">
        <f t="shared" si="6"/>
        <v>0.58732394366197183</v>
      </c>
      <c r="E33">
        <f t="shared" si="4"/>
        <v>0.32813959955637412</v>
      </c>
      <c r="F33">
        <f t="shared" si="5"/>
        <v>9.7887323943661956E-3</v>
      </c>
      <c r="H33">
        <v>10</v>
      </c>
      <c r="I33">
        <v>1</v>
      </c>
      <c r="J33">
        <f t="shared" si="91"/>
        <v>2.1283333333333316</v>
      </c>
      <c r="K33">
        <f t="shared" si="141"/>
        <v>0.6</v>
      </c>
      <c r="L33">
        <f t="shared" si="92"/>
        <v>0.99687743950039021</v>
      </c>
      <c r="M33" t="str">
        <f t="shared" si="58"/>
        <v>No Curl</v>
      </c>
      <c r="N33">
        <f t="shared" si="142"/>
        <v>2.1616666666666657</v>
      </c>
      <c r="P33">
        <f t="shared" si="154"/>
        <v>2.3492687721098586</v>
      </c>
      <c r="Q33">
        <f t="shared" si="144"/>
        <v>0.6</v>
      </c>
      <c r="R33">
        <f t="shared" si="155"/>
        <v>0.59444444444444045</v>
      </c>
      <c r="S33">
        <f t="shared" si="156"/>
        <v>2.3892201549624357</v>
      </c>
      <c r="T33">
        <f t="shared" si="157"/>
        <v>2.429171537815014</v>
      </c>
      <c r="U33">
        <f t="shared" si="158"/>
        <v>3.995138285257771E-2</v>
      </c>
      <c r="V33" t="str">
        <f t="shared" si="159"/>
        <v>Weak initial curl</v>
      </c>
      <c r="W33">
        <f t="shared" si="152"/>
        <v>2.4442376697332295</v>
      </c>
      <c r="X33">
        <f t="shared" si="153"/>
        <v>-3.9094889628415877E-4</v>
      </c>
      <c r="Y33">
        <f t="shared" si="160"/>
        <v>2.4239013799824369</v>
      </c>
      <c r="Z33">
        <f t="shared" si="161"/>
        <v>0.47218743168119021</v>
      </c>
      <c r="AA33">
        <f t="shared" si="151"/>
        <v>-3.1128455290052039E-4</v>
      </c>
      <c r="AC33">
        <f t="shared" si="96"/>
        <v>2.3177867323772188</v>
      </c>
      <c r="AD33">
        <f t="shared" si="97"/>
        <v>0.6</v>
      </c>
      <c r="AE33">
        <f t="shared" si="98"/>
        <v>0.59907407407406987</v>
      </c>
      <c r="AF33">
        <f t="shared" si="99"/>
        <v>2.3973598367468107</v>
      </c>
      <c r="AG33">
        <f t="shared" si="100"/>
        <v>2.4769329411164027</v>
      </c>
      <c r="AH33">
        <f t="shared" si="64"/>
        <v>7.9573104369591974E-2</v>
      </c>
      <c r="AI33" t="str">
        <f t="shared" si="65"/>
        <v>Weak initial curl</v>
      </c>
      <c r="AJ33">
        <f t="shared" si="101"/>
        <v>2.453539881252278</v>
      </c>
      <c r="AK33">
        <f t="shared" si="102"/>
        <v>-1.3241351997847111E-3</v>
      </c>
      <c r="AL33">
        <f t="shared" si="66"/>
        <v>2.4665930692811293</v>
      </c>
      <c r="AM33">
        <f t="shared" si="103"/>
        <v>0.92423043488319845</v>
      </c>
      <c r="AN33">
        <f t="shared" si="104"/>
        <v>-6.5783312494312142E-4</v>
      </c>
      <c r="AP33">
        <f t="shared" si="105"/>
        <v>2.2877763405155549</v>
      </c>
      <c r="AQ33">
        <f t="shared" si="106"/>
        <v>0.6</v>
      </c>
      <c r="AR33">
        <f t="shared" si="107"/>
        <v>0.63</v>
      </c>
      <c r="AS33">
        <f t="shared" si="108"/>
        <v>2.4067020131558641</v>
      </c>
      <c r="AT33">
        <f t="shared" si="109"/>
        <v>2.5256276857961741</v>
      </c>
      <c r="AU33">
        <f t="shared" si="70"/>
        <v>0.11892567264030962</v>
      </c>
      <c r="AV33" t="str">
        <f t="shared" si="71"/>
        <v>Weak initial curl</v>
      </c>
      <c r="AW33">
        <f t="shared" si="110"/>
        <v>2.4635141385956789</v>
      </c>
      <c r="AX33">
        <f t="shared" si="111"/>
        <v>-4.9705404596465106E-4</v>
      </c>
      <c r="AY33">
        <f t="shared" si="72"/>
        <v>2.5103990020693319</v>
      </c>
      <c r="AZ33">
        <f t="shared" si="112"/>
        <v>1.357269589327033</v>
      </c>
      <c r="BA33">
        <f t="shared" si="113"/>
        <v>-8.7867571629453669E-5</v>
      </c>
      <c r="BC33">
        <f t="shared" si="114"/>
        <v>2.2592551424191267</v>
      </c>
      <c r="BD33">
        <f t="shared" si="115"/>
        <v>0.6</v>
      </c>
      <c r="BE33">
        <f t="shared" si="116"/>
        <v>0.63</v>
      </c>
      <c r="BF33">
        <f t="shared" si="117"/>
        <v>2.4167265264442834</v>
      </c>
      <c r="BG33">
        <f t="shared" si="118"/>
        <v>2.5741979104694401</v>
      </c>
      <c r="BH33">
        <f t="shared" si="76"/>
        <v>0.1574713840251567</v>
      </c>
      <c r="BI33" t="str">
        <f t="shared" si="77"/>
        <v>No Curl</v>
      </c>
      <c r="BJ33">
        <f t="shared" si="119"/>
        <v>2.4735239439110464</v>
      </c>
      <c r="BK33">
        <f t="shared" si="120"/>
        <v>0</v>
      </c>
      <c r="BL33">
        <f t="shared" si="78"/>
        <v>2.5543145313865216</v>
      </c>
      <c r="BM33">
        <f t="shared" si="121"/>
        <v>1.7663985751125137</v>
      </c>
      <c r="BN33">
        <f t="shared" si="122"/>
        <v>0</v>
      </c>
      <c r="BP33">
        <f t="shared" si="123"/>
        <v>2.2270718054459198</v>
      </c>
      <c r="BQ33">
        <f t="shared" si="124"/>
        <v>0.6</v>
      </c>
      <c r="BR33">
        <f t="shared" si="125"/>
        <v>0.63</v>
      </c>
      <c r="BS33">
        <f t="shared" si="126"/>
        <v>2.4267594560688504</v>
      </c>
      <c r="BT33">
        <f t="shared" si="127"/>
        <v>2.6264471066917796</v>
      </c>
      <c r="BU33">
        <f t="shared" si="82"/>
        <v>0.19968765062292992</v>
      </c>
      <c r="BV33" t="str">
        <f t="shared" si="83"/>
        <v>No Curl</v>
      </c>
      <c r="BW33">
        <f t="shared" si="128"/>
        <v>2.4835371157608734</v>
      </c>
      <c r="BX33">
        <f t="shared" si="129"/>
        <v>0</v>
      </c>
      <c r="BY33">
        <f t="shared" si="84"/>
        <v>2.6016106283580522</v>
      </c>
      <c r="BZ33">
        <f t="shared" si="130"/>
        <v>2.199420212740864</v>
      </c>
      <c r="CA33">
        <f t="shared" si="131"/>
        <v>0</v>
      </c>
      <c r="CC33">
        <f t="shared" si="132"/>
        <v>2.1470261535049349</v>
      </c>
      <c r="CD33">
        <f t="shared" si="133"/>
        <v>0.6</v>
      </c>
      <c r="CE33">
        <f t="shared" si="134"/>
        <v>0.63</v>
      </c>
      <c r="CF33">
        <f t="shared" si="135"/>
        <v>2.406819765728005</v>
      </c>
      <c r="CG33">
        <f t="shared" si="136"/>
        <v>2.6666133779510757</v>
      </c>
      <c r="CH33">
        <f t="shared" si="88"/>
        <v>0.2597936122230704</v>
      </c>
      <c r="CI33" t="str">
        <f t="shared" si="89"/>
        <v>No Curl</v>
      </c>
      <c r="CJ33">
        <f t="shared" si="137"/>
        <v>2.4635612396245352</v>
      </c>
      <c r="CK33">
        <f t="shared" si="138"/>
        <v>0</v>
      </c>
      <c r="CL33">
        <f t="shared" si="90"/>
        <v>2.6350113094250682</v>
      </c>
      <c r="CM33">
        <f t="shared" si="139"/>
        <v>2.8256260015367691</v>
      </c>
      <c r="CN33">
        <f t="shared" si="140"/>
        <v>0</v>
      </c>
    </row>
    <row r="34" spans="1:92" x14ac:dyDescent="0.25">
      <c r="A34">
        <v>0.19</v>
      </c>
      <c r="B34">
        <f t="shared" si="57"/>
        <v>2.9803999999999997E-2</v>
      </c>
      <c r="C34">
        <f t="shared" si="3"/>
        <v>1.7882399999999998</v>
      </c>
      <c r="D34">
        <f t="shared" si="6"/>
        <v>0.58661971830985915</v>
      </c>
      <c r="E34">
        <f t="shared" si="4"/>
        <v>0.32804305815207085</v>
      </c>
      <c r="F34">
        <f t="shared" si="5"/>
        <v>9.7769953051643193E-3</v>
      </c>
      <c r="H34">
        <v>11</v>
      </c>
      <c r="I34">
        <v>1.1000000000000001</v>
      </c>
      <c r="J34">
        <f t="shared" si="91"/>
        <v>2.1216666666666648</v>
      </c>
      <c r="K34">
        <f t="shared" si="141"/>
        <v>0.6</v>
      </c>
      <c r="L34">
        <f t="shared" si="92"/>
        <v>0.99686765857478454</v>
      </c>
      <c r="M34" t="str">
        <f t="shared" si="58"/>
        <v>No Curl</v>
      </c>
      <c r="N34">
        <f t="shared" si="142"/>
        <v>2.3741666666666656</v>
      </c>
      <c r="P34">
        <f t="shared" si="154"/>
        <v>2.3395072399002119</v>
      </c>
      <c r="Q34">
        <f t="shared" si="144"/>
        <v>0.6</v>
      </c>
      <c r="R34">
        <f t="shared" si="155"/>
        <v>0.59351851851851456</v>
      </c>
      <c r="S34">
        <f t="shared" si="156"/>
        <v>2.3792926193073058</v>
      </c>
      <c r="T34">
        <f t="shared" si="157"/>
        <v>2.4190779987144015</v>
      </c>
      <c r="U34">
        <f t="shared" si="158"/>
        <v>3.9785379407094812E-2</v>
      </c>
      <c r="V34" t="str">
        <f t="shared" si="159"/>
        <v>Weak initial curl</v>
      </c>
      <c r="W34">
        <f t="shared" si="152"/>
        <v>2.683159685229473</v>
      </c>
      <c r="X34">
        <f t="shared" si="153"/>
        <v>-3.5482869293904584E-4</v>
      </c>
      <c r="Y34">
        <f t="shared" si="160"/>
        <v>2.4138297391065158</v>
      </c>
      <c r="Z34">
        <f t="shared" si="161"/>
        <v>0.47218743168118904</v>
      </c>
      <c r="AA34">
        <f t="shared" si="151"/>
        <v>-3.3509768835803791E-4</v>
      </c>
      <c r="AC34">
        <f t="shared" si="96"/>
        <v>2.3081402170814562</v>
      </c>
      <c r="AD34">
        <f t="shared" si="97"/>
        <v>0.6</v>
      </c>
      <c r="AE34">
        <f t="shared" si="98"/>
        <v>0.59814814814814399</v>
      </c>
      <c r="AF34">
        <f t="shared" si="99"/>
        <v>2.3873821420730192</v>
      </c>
      <c r="AG34">
        <f t="shared" si="100"/>
        <v>2.4666240670645823</v>
      </c>
      <c r="AH34">
        <f t="shared" si="64"/>
        <v>7.9241924991563017E-2</v>
      </c>
      <c r="AI34" t="str">
        <f t="shared" si="65"/>
        <v>Weak initial curl</v>
      </c>
      <c r="AJ34">
        <f t="shared" si="101"/>
        <v>2.6932758649269593</v>
      </c>
      <c r="AK34">
        <f t="shared" si="102"/>
        <v>-1.3134148071879733E-3</v>
      </c>
      <c r="AL34">
        <f t="shared" si="66"/>
        <v>2.4563272292714067</v>
      </c>
      <c r="AM34">
        <f t="shared" si="103"/>
        <v>0.92423043488319911</v>
      </c>
      <c r="AN34">
        <f t="shared" si="104"/>
        <v>-7.5032655349535843E-4</v>
      </c>
      <c r="AP34">
        <f t="shared" si="105"/>
        <v>2.2779573556953117</v>
      </c>
      <c r="AQ34">
        <f t="shared" si="106"/>
        <v>0.6</v>
      </c>
      <c r="AR34">
        <f t="shared" si="107"/>
        <v>0.63</v>
      </c>
      <c r="AS34">
        <f t="shared" si="108"/>
        <v>2.3963726072102194</v>
      </c>
      <c r="AT34">
        <f t="shared" si="109"/>
        <v>2.514787858725128</v>
      </c>
      <c r="AU34">
        <f t="shared" si="70"/>
        <v>0.11841525151490817</v>
      </c>
      <c r="AV34" t="str">
        <f t="shared" si="71"/>
        <v>Weak initial curl</v>
      </c>
      <c r="AW34">
        <f t="shared" si="110"/>
        <v>2.7041843399112655</v>
      </c>
      <c r="AX34">
        <f t="shared" si="111"/>
        <v>-6.6273872795286808E-4</v>
      </c>
      <c r="AY34">
        <f t="shared" si="72"/>
        <v>2.4996245355021505</v>
      </c>
      <c r="AZ34">
        <f t="shared" si="112"/>
        <v>1.3572695893270315</v>
      </c>
      <c r="BA34">
        <f t="shared" si="113"/>
        <v>-1.4058811460712588E-4</v>
      </c>
      <c r="BC34">
        <f t="shared" si="114"/>
        <v>2.2496013360346558</v>
      </c>
      <c r="BD34">
        <f t="shared" si="115"/>
        <v>0.6</v>
      </c>
      <c r="BE34">
        <f t="shared" si="116"/>
        <v>0.63</v>
      </c>
      <c r="BF34">
        <f t="shared" si="117"/>
        <v>2.406399844197352</v>
      </c>
      <c r="BG34">
        <f t="shared" si="118"/>
        <v>2.5631983523600481</v>
      </c>
      <c r="BH34">
        <f t="shared" si="76"/>
        <v>0.15679850816269614</v>
      </c>
      <c r="BI34" t="str">
        <f t="shared" si="77"/>
        <v>No Curl</v>
      </c>
      <c r="BJ34">
        <f t="shared" si="119"/>
        <v>2.7151965965554745</v>
      </c>
      <c r="BK34">
        <f t="shared" si="120"/>
        <v>0</v>
      </c>
      <c r="BL34">
        <f t="shared" si="78"/>
        <v>2.5433999350365744</v>
      </c>
      <c r="BM34">
        <f t="shared" si="121"/>
        <v>1.7663985751125129</v>
      </c>
      <c r="BN34">
        <f t="shared" si="122"/>
        <v>0</v>
      </c>
      <c r="BP34">
        <f t="shared" si="123"/>
        <v>2.2175982194656263</v>
      </c>
      <c r="BQ34">
        <f t="shared" si="124"/>
        <v>0.6</v>
      </c>
      <c r="BR34">
        <f t="shared" si="125"/>
        <v>0.63</v>
      </c>
      <c r="BS34">
        <f t="shared" si="126"/>
        <v>2.416436432669093</v>
      </c>
      <c r="BT34">
        <f t="shared" si="127"/>
        <v>2.615274645872558</v>
      </c>
      <c r="BU34">
        <f t="shared" si="82"/>
        <v>0.19883821320346584</v>
      </c>
      <c r="BV34" t="str">
        <f t="shared" si="83"/>
        <v>No Curl</v>
      </c>
      <c r="BW34">
        <f t="shared" si="128"/>
        <v>2.7262130613677584</v>
      </c>
      <c r="BX34">
        <f t="shared" si="129"/>
        <v>0</v>
      </c>
      <c r="BY34">
        <f t="shared" si="84"/>
        <v>2.5905438177079754</v>
      </c>
      <c r="BZ34">
        <f t="shared" si="130"/>
        <v>2.1994202127408635</v>
      </c>
      <c r="CA34">
        <f t="shared" si="131"/>
        <v>0</v>
      </c>
      <c r="CC34">
        <f t="shared" si="132"/>
        <v>2.1378233813828098</v>
      </c>
      <c r="CD34">
        <f t="shared" si="133"/>
        <v>0.6</v>
      </c>
      <c r="CE34">
        <f t="shared" si="134"/>
        <v>0.63</v>
      </c>
      <c r="CF34">
        <f t="shared" si="135"/>
        <v>2.3965034434014871</v>
      </c>
      <c r="CG34">
        <f t="shared" si="136"/>
        <v>2.6551835054201645</v>
      </c>
      <c r="CH34">
        <f t="shared" si="88"/>
        <v>0.25868006201867733</v>
      </c>
      <c r="CI34" t="str">
        <f t="shared" si="89"/>
        <v>No Curl</v>
      </c>
      <c r="CJ34">
        <f t="shared" si="137"/>
        <v>2.7042432161973355</v>
      </c>
      <c r="CK34">
        <f t="shared" si="138"/>
        <v>0</v>
      </c>
      <c r="CL34">
        <f t="shared" si="90"/>
        <v>2.6237168924566139</v>
      </c>
      <c r="CM34">
        <f t="shared" si="139"/>
        <v>2.8256260015367691</v>
      </c>
      <c r="CN34">
        <f t="shared" si="140"/>
        <v>0</v>
      </c>
    </row>
    <row r="35" spans="1:92" x14ac:dyDescent="0.25">
      <c r="A35">
        <v>0.2</v>
      </c>
      <c r="B35">
        <f t="shared" si="57"/>
        <v>2.9774999999999999E-2</v>
      </c>
      <c r="C35">
        <f t="shared" si="3"/>
        <v>1.7865</v>
      </c>
      <c r="D35">
        <f t="shared" si="6"/>
        <v>0.58591549295774648</v>
      </c>
      <c r="E35">
        <f t="shared" si="4"/>
        <v>0.32796836997354967</v>
      </c>
      <c r="F35">
        <f t="shared" si="5"/>
        <v>9.7652582159624413E-3</v>
      </c>
      <c r="H35">
        <v>12</v>
      </c>
      <c r="I35">
        <v>1.2</v>
      </c>
      <c r="J35">
        <f t="shared" si="91"/>
        <v>2.114999999999998</v>
      </c>
      <c r="K35">
        <f t="shared" si="141"/>
        <v>0.6</v>
      </c>
      <c r="L35">
        <f t="shared" si="92"/>
        <v>0.99685781618224656</v>
      </c>
      <c r="M35" t="str">
        <f t="shared" si="58"/>
        <v>No Curl</v>
      </c>
      <c r="N35">
        <f t="shared" si="142"/>
        <v>2.585999999999999</v>
      </c>
      <c r="P35">
        <f t="shared" si="154"/>
        <v>2.329755823037309</v>
      </c>
      <c r="Q35">
        <f t="shared" si="144"/>
        <v>0.6</v>
      </c>
      <c r="R35">
        <f t="shared" si="155"/>
        <v>0.59259259259258867</v>
      </c>
      <c r="S35">
        <f t="shared" si="156"/>
        <v>2.3693753710192929</v>
      </c>
      <c r="T35">
        <f t="shared" si="157"/>
        <v>2.4089949190012789</v>
      </c>
      <c r="U35">
        <f t="shared" si="158"/>
        <v>3.9619547981984971E-2</v>
      </c>
      <c r="V35" t="str">
        <f t="shared" si="159"/>
        <v>Weak initial curl</v>
      </c>
      <c r="W35">
        <f t="shared" si="152"/>
        <v>2.9210889471602037</v>
      </c>
      <c r="X35">
        <f t="shared" si="153"/>
        <v>-3.1356463135682246E-4</v>
      </c>
      <c r="Y35">
        <f t="shared" si="160"/>
        <v>2.4037685349261415</v>
      </c>
      <c r="Z35">
        <f t="shared" si="161"/>
        <v>0.47218743168118854</v>
      </c>
      <c r="AA35">
        <f t="shared" si="151"/>
        <v>-3.5581115118710037E-4</v>
      </c>
      <c r="AC35">
        <f t="shared" si="96"/>
        <v>2.2985036457824033</v>
      </c>
      <c r="AD35">
        <f t="shared" si="97"/>
        <v>0.6</v>
      </c>
      <c r="AE35">
        <f t="shared" si="98"/>
        <v>0.5972222222222181</v>
      </c>
      <c r="AF35">
        <f t="shared" si="99"/>
        <v>2.3774147327882997</v>
      </c>
      <c r="AG35">
        <f t="shared" si="100"/>
        <v>2.4563258197941962</v>
      </c>
      <c r="AH35">
        <f t="shared" si="64"/>
        <v>7.8911087005896441E-2</v>
      </c>
      <c r="AI35" t="str">
        <f t="shared" si="65"/>
        <v>Weak initial curl</v>
      </c>
      <c r="AJ35">
        <f t="shared" si="101"/>
        <v>2.932014079134261</v>
      </c>
      <c r="AK35">
        <f t="shared" si="102"/>
        <v>-1.2975510509058853E-3</v>
      </c>
      <c r="AL35">
        <f t="shared" si="66"/>
        <v>2.4460719716819832</v>
      </c>
      <c r="AM35">
        <f t="shared" si="103"/>
        <v>0.92423043488319967</v>
      </c>
      <c r="AN35">
        <f t="shared" si="104"/>
        <v>-8.4151639971637897E-4</v>
      </c>
      <c r="AP35">
        <f t="shared" si="105"/>
        <v>2.268138370875068</v>
      </c>
      <c r="AQ35">
        <f t="shared" si="106"/>
        <v>0.6</v>
      </c>
      <c r="AR35">
        <f t="shared" si="107"/>
        <v>0.63</v>
      </c>
      <c r="AS35">
        <f t="shared" si="108"/>
        <v>2.3860432012645747</v>
      </c>
      <c r="AT35">
        <f t="shared" si="109"/>
        <v>2.5039480316540819</v>
      </c>
      <c r="AU35">
        <f t="shared" si="70"/>
        <v>0.11790483038950694</v>
      </c>
      <c r="AV35" t="str">
        <f t="shared" si="71"/>
        <v>Weak initial curl</v>
      </c>
      <c r="AW35">
        <f t="shared" si="110"/>
        <v>2.9438216006322873</v>
      </c>
      <c r="AX35">
        <f t="shared" si="111"/>
        <v>-8.284234099410851E-4</v>
      </c>
      <c r="AY35">
        <f t="shared" si="72"/>
        <v>2.4888500689349695</v>
      </c>
      <c r="AZ35">
        <f t="shared" si="112"/>
        <v>1.3572695893270323</v>
      </c>
      <c r="BA35">
        <f t="shared" si="113"/>
        <v>-2.0502433380205858E-4</v>
      </c>
      <c r="BC35">
        <f t="shared" si="114"/>
        <v>2.239947529650185</v>
      </c>
      <c r="BD35">
        <f t="shared" si="115"/>
        <v>0.6</v>
      </c>
      <c r="BE35">
        <f t="shared" si="116"/>
        <v>0.63</v>
      </c>
      <c r="BF35">
        <f t="shared" si="117"/>
        <v>2.3960731619504205</v>
      </c>
      <c r="BG35">
        <f t="shared" si="118"/>
        <v>2.5521987942506561</v>
      </c>
      <c r="BH35">
        <f t="shared" si="76"/>
        <v>0.15612563230023557</v>
      </c>
      <c r="BI35" t="str">
        <f t="shared" si="77"/>
        <v>No Curl</v>
      </c>
      <c r="BJ35">
        <f t="shared" si="119"/>
        <v>2.9558365809752098</v>
      </c>
      <c r="BK35">
        <f t="shared" si="120"/>
        <v>0</v>
      </c>
      <c r="BL35">
        <f t="shared" si="78"/>
        <v>2.5324853386866275</v>
      </c>
      <c r="BM35">
        <f t="shared" si="121"/>
        <v>1.7663985751125122</v>
      </c>
      <c r="BN35">
        <f t="shared" si="122"/>
        <v>0</v>
      </c>
      <c r="BP35">
        <f t="shared" si="123"/>
        <v>2.2081246334853328</v>
      </c>
      <c r="BQ35">
        <f t="shared" si="124"/>
        <v>0.6</v>
      </c>
      <c r="BR35">
        <f t="shared" si="125"/>
        <v>0.63</v>
      </c>
      <c r="BS35">
        <f t="shared" si="126"/>
        <v>2.4061134092693357</v>
      </c>
      <c r="BT35">
        <f t="shared" si="127"/>
        <v>2.6041021850533363</v>
      </c>
      <c r="BU35">
        <f t="shared" si="82"/>
        <v>0.19798877578400176</v>
      </c>
      <c r="BV35" t="str">
        <f t="shared" si="83"/>
        <v>No Curl</v>
      </c>
      <c r="BW35">
        <f t="shared" si="128"/>
        <v>2.9678567046346678</v>
      </c>
      <c r="BX35">
        <f t="shared" si="129"/>
        <v>0</v>
      </c>
      <c r="BY35">
        <f t="shared" si="84"/>
        <v>2.579477007057899</v>
      </c>
      <c r="BZ35">
        <f t="shared" si="130"/>
        <v>2.1994202127408631</v>
      </c>
      <c r="CA35">
        <f t="shared" si="131"/>
        <v>0</v>
      </c>
      <c r="CC35">
        <f t="shared" si="132"/>
        <v>2.1286206092606847</v>
      </c>
      <c r="CD35">
        <f t="shared" si="133"/>
        <v>0.6</v>
      </c>
      <c r="CE35">
        <f t="shared" si="134"/>
        <v>0.63</v>
      </c>
      <c r="CF35">
        <f t="shared" si="135"/>
        <v>2.3861871210749692</v>
      </c>
      <c r="CG35">
        <f t="shared" si="136"/>
        <v>2.6437536328892532</v>
      </c>
      <c r="CH35">
        <f t="shared" si="88"/>
        <v>0.25756651181428425</v>
      </c>
      <c r="CI35" t="str">
        <f t="shared" si="89"/>
        <v>No Curl</v>
      </c>
      <c r="CJ35">
        <f t="shared" si="137"/>
        <v>2.9438935605374841</v>
      </c>
      <c r="CK35">
        <f t="shared" si="138"/>
        <v>0</v>
      </c>
      <c r="CL35">
        <f t="shared" si="90"/>
        <v>2.6124224754881595</v>
      </c>
      <c r="CM35">
        <f t="shared" si="139"/>
        <v>2.8256260015367687</v>
      </c>
      <c r="CN35">
        <f t="shared" si="140"/>
        <v>0</v>
      </c>
    </row>
    <row r="36" spans="1:92" x14ac:dyDescent="0.25">
      <c r="A36">
        <v>0.21</v>
      </c>
      <c r="B36">
        <f t="shared" si="57"/>
        <v>2.9744E-2</v>
      </c>
      <c r="C36">
        <f t="shared" si="3"/>
        <v>1.78464</v>
      </c>
      <c r="D36">
        <f t="shared" si="6"/>
        <v>0.5852112676056338</v>
      </c>
      <c r="E36">
        <f t="shared" si="4"/>
        <v>0.32791558387441377</v>
      </c>
      <c r="F36">
        <f t="shared" si="5"/>
        <v>9.7535211267605632E-3</v>
      </c>
      <c r="H36">
        <v>13</v>
      </c>
      <c r="I36">
        <v>1.3</v>
      </c>
      <c r="J36">
        <f t="shared" si="91"/>
        <v>2.1083333333333312</v>
      </c>
      <c r="K36">
        <f t="shared" si="141"/>
        <v>0.6</v>
      </c>
      <c r="L36">
        <f t="shared" si="92"/>
        <v>0.99684791174152865</v>
      </c>
      <c r="M36" t="str">
        <f t="shared" si="58"/>
        <v>No Curl</v>
      </c>
      <c r="N36">
        <f t="shared" si="142"/>
        <v>2.7971666666666652</v>
      </c>
      <c r="P36">
        <f t="shared" si="154"/>
        <v>2.320014521521149</v>
      </c>
      <c r="Q36">
        <f t="shared" si="144"/>
        <v>0.6</v>
      </c>
      <c r="R36">
        <f t="shared" si="155"/>
        <v>0.59166666666666279</v>
      </c>
      <c r="S36">
        <f t="shared" si="156"/>
        <v>2.3594684100983963</v>
      </c>
      <c r="T36">
        <f t="shared" si="157"/>
        <v>2.3989222986756453</v>
      </c>
      <c r="U36">
        <f t="shared" si="158"/>
        <v>3.9453888577248186E-2</v>
      </c>
      <c r="V36" t="str">
        <f t="shared" si="159"/>
        <v>Weak initial curl</v>
      </c>
      <c r="W36">
        <f t="shared" si="152"/>
        <v>3.1580264842621331</v>
      </c>
      <c r="X36">
        <f t="shared" si="153"/>
        <v>-2.67156711537488E-4</v>
      </c>
      <c r="Y36">
        <f t="shared" si="160"/>
        <v>2.3937177674413128</v>
      </c>
      <c r="Z36">
        <f t="shared" si="161"/>
        <v>0.47218743168118882</v>
      </c>
      <c r="AA36">
        <f t="shared" si="151"/>
        <v>-3.7306121568361533E-4</v>
      </c>
      <c r="AC36">
        <f t="shared" si="96"/>
        <v>2.28887701848006</v>
      </c>
      <c r="AD36">
        <f t="shared" si="97"/>
        <v>0.6</v>
      </c>
      <c r="AE36">
        <f t="shared" si="98"/>
        <v>0.59629629629629222</v>
      </c>
      <c r="AF36">
        <f t="shared" si="99"/>
        <v>2.3674576088926522</v>
      </c>
      <c r="AG36">
        <f t="shared" si="100"/>
        <v>2.4460381993052445</v>
      </c>
      <c r="AH36">
        <f t="shared" si="64"/>
        <v>7.8580590412592244E-2</v>
      </c>
      <c r="AI36" t="str">
        <f t="shared" si="65"/>
        <v>Weak initial curl</v>
      </c>
      <c r="AJ36">
        <f t="shared" si="101"/>
        <v>3.1697555524130911</v>
      </c>
      <c r="AK36">
        <f t="shared" si="102"/>
        <v>-1.2765439309384461E-3</v>
      </c>
      <c r="AL36">
        <f t="shared" si="66"/>
        <v>2.4358272965128585</v>
      </c>
      <c r="AM36">
        <f t="shared" si="103"/>
        <v>0.92423043488320067</v>
      </c>
      <c r="AN36">
        <f t="shared" si="104"/>
        <v>-9.3103897287218095E-4</v>
      </c>
      <c r="AP36">
        <f t="shared" si="105"/>
        <v>2.2586360701532002</v>
      </c>
      <c r="AQ36">
        <f t="shared" si="106"/>
        <v>0.6</v>
      </c>
      <c r="AR36">
        <f t="shared" si="107"/>
        <v>0.59999999999999576</v>
      </c>
      <c r="AS36">
        <f t="shared" si="108"/>
        <v>2.3760469416338021</v>
      </c>
      <c r="AT36">
        <f t="shared" si="109"/>
        <v>2.493457813114405</v>
      </c>
      <c r="AU36">
        <f t="shared" si="70"/>
        <v>0.11741087148060236</v>
      </c>
      <c r="AV36" t="str">
        <f t="shared" si="71"/>
        <v>Weak initial curl</v>
      </c>
      <c r="AW36">
        <f t="shared" si="110"/>
        <v>3.1824259207587446</v>
      </c>
      <c r="AX36">
        <f t="shared" si="111"/>
        <v>-8.2748818643777595E-4</v>
      </c>
      <c r="AY36">
        <f t="shared" si="72"/>
        <v>2.4784231028775423</v>
      </c>
      <c r="AZ36">
        <f t="shared" si="112"/>
        <v>1.3572695893270319</v>
      </c>
      <c r="BA36">
        <f t="shared" si="113"/>
        <v>-2.6350351945619377E-4</v>
      </c>
      <c r="BC36">
        <f t="shared" si="114"/>
        <v>2.2302937232657141</v>
      </c>
      <c r="BD36">
        <f t="shared" si="115"/>
        <v>0.6</v>
      </c>
      <c r="BE36">
        <f t="shared" si="116"/>
        <v>0.63</v>
      </c>
      <c r="BF36">
        <f t="shared" si="117"/>
        <v>2.3857464797034891</v>
      </c>
      <c r="BG36">
        <f t="shared" si="118"/>
        <v>2.5411992361412641</v>
      </c>
      <c r="BH36">
        <f t="shared" si="76"/>
        <v>0.15545275643777501</v>
      </c>
      <c r="BI36" t="str">
        <f t="shared" si="77"/>
        <v>No Curl</v>
      </c>
      <c r="BJ36">
        <f t="shared" si="119"/>
        <v>3.1954438971702519</v>
      </c>
      <c r="BK36">
        <f t="shared" si="120"/>
        <v>0</v>
      </c>
      <c r="BL36">
        <f t="shared" si="78"/>
        <v>2.5215707423366811</v>
      </c>
      <c r="BM36">
        <f t="shared" si="121"/>
        <v>1.7663985751125109</v>
      </c>
      <c r="BN36">
        <f t="shared" si="122"/>
        <v>0</v>
      </c>
      <c r="BP36">
        <f t="shared" si="123"/>
        <v>2.1986510475050398</v>
      </c>
      <c r="BQ36">
        <f t="shared" si="124"/>
        <v>0.6</v>
      </c>
      <c r="BR36">
        <f t="shared" si="125"/>
        <v>0.63</v>
      </c>
      <c r="BS36">
        <f t="shared" si="126"/>
        <v>2.3957903858695784</v>
      </c>
      <c r="BT36">
        <f t="shared" si="127"/>
        <v>2.5929297242341152</v>
      </c>
      <c r="BU36">
        <f t="shared" si="82"/>
        <v>0.19713933836453768</v>
      </c>
      <c r="BV36" t="str">
        <f t="shared" si="83"/>
        <v>No Curl</v>
      </c>
      <c r="BW36">
        <f t="shared" si="128"/>
        <v>3.2084680455616015</v>
      </c>
      <c r="BX36">
        <f t="shared" si="129"/>
        <v>0</v>
      </c>
      <c r="BY36">
        <f t="shared" si="84"/>
        <v>2.5684101964078221</v>
      </c>
      <c r="BZ36">
        <f t="shared" si="130"/>
        <v>2.1994202127408622</v>
      </c>
      <c r="CA36">
        <f t="shared" si="131"/>
        <v>0</v>
      </c>
      <c r="CC36">
        <f t="shared" si="132"/>
        <v>2.1194178371385597</v>
      </c>
      <c r="CD36">
        <f t="shared" si="133"/>
        <v>0.6</v>
      </c>
      <c r="CE36">
        <f t="shared" si="134"/>
        <v>0.63</v>
      </c>
      <c r="CF36">
        <f t="shared" si="135"/>
        <v>2.3758707987484513</v>
      </c>
      <c r="CG36">
        <f t="shared" si="136"/>
        <v>2.6323237603583425</v>
      </c>
      <c r="CH36">
        <f t="shared" si="88"/>
        <v>0.25645296160989139</v>
      </c>
      <c r="CI36" t="str">
        <f t="shared" si="89"/>
        <v>No Curl</v>
      </c>
      <c r="CJ36">
        <f t="shared" si="137"/>
        <v>3.1825122726449808</v>
      </c>
      <c r="CK36">
        <f t="shared" si="138"/>
        <v>0</v>
      </c>
      <c r="CL36">
        <f t="shared" si="90"/>
        <v>2.6011280585197056</v>
      </c>
      <c r="CM36">
        <f t="shared" si="139"/>
        <v>2.8256260015367705</v>
      </c>
      <c r="CN36">
        <f t="shared" si="140"/>
        <v>0</v>
      </c>
    </row>
    <row r="37" spans="1:92" x14ac:dyDescent="0.25">
      <c r="A37">
        <v>0.22</v>
      </c>
      <c r="B37">
        <f t="shared" si="57"/>
        <v>2.9710999999999998E-2</v>
      </c>
      <c r="C37">
        <f t="shared" si="3"/>
        <v>1.7826599999999999</v>
      </c>
      <c r="D37">
        <f t="shared" si="6"/>
        <v>0.58450704225352113</v>
      </c>
      <c r="E37">
        <f t="shared" si="4"/>
        <v>0.32788475775163023</v>
      </c>
      <c r="F37">
        <f t="shared" si="5"/>
        <v>9.7417840375586852E-3</v>
      </c>
      <c r="H37">
        <v>14</v>
      </c>
      <c r="I37">
        <v>1.4</v>
      </c>
      <c r="J37">
        <f t="shared" si="91"/>
        <v>2.1016666666666644</v>
      </c>
      <c r="K37">
        <f t="shared" si="141"/>
        <v>0.6</v>
      </c>
      <c r="L37">
        <f t="shared" si="92"/>
        <v>0.99683794466403153</v>
      </c>
      <c r="M37" t="str">
        <f t="shared" si="58"/>
        <v>No Curl</v>
      </c>
      <c r="N37">
        <f t="shared" si="142"/>
        <v>3.0076666666666649</v>
      </c>
      <c r="P37">
        <f t="shared" si="154"/>
        <v>2.3102833353517327</v>
      </c>
      <c r="Q37">
        <f t="shared" si="144"/>
        <v>0.6</v>
      </c>
      <c r="R37">
        <f t="shared" si="155"/>
        <v>0.5907407407407369</v>
      </c>
      <c r="S37">
        <f t="shared" si="156"/>
        <v>2.3495717365446165</v>
      </c>
      <c r="T37">
        <f t="shared" si="157"/>
        <v>2.3888601377375016</v>
      </c>
      <c r="U37">
        <f t="shared" si="158"/>
        <v>3.9288401192884459E-2</v>
      </c>
      <c r="V37" t="str">
        <f t="shared" si="159"/>
        <v>Weak initial curl</v>
      </c>
      <c r="W37">
        <f t="shared" si="152"/>
        <v>3.3939733252719728</v>
      </c>
      <c r="X37">
        <f t="shared" si="153"/>
        <v>-2.1560493348104251E-4</v>
      </c>
      <c r="Y37">
        <f t="shared" si="160"/>
        <v>2.383677436652031</v>
      </c>
      <c r="Z37">
        <f t="shared" si="161"/>
        <v>0.47218743168118982</v>
      </c>
      <c r="AA37">
        <f t="shared" si="151"/>
        <v>-3.8648415614349048E-4</v>
      </c>
      <c r="AC37">
        <f t="shared" si="96"/>
        <v>2.2792603351744263</v>
      </c>
      <c r="AD37">
        <f t="shared" si="97"/>
        <v>0.6</v>
      </c>
      <c r="AE37">
        <f t="shared" si="98"/>
        <v>0.59537037037036633</v>
      </c>
      <c r="AF37">
        <f t="shared" si="99"/>
        <v>2.3575107703860767</v>
      </c>
      <c r="AG37">
        <f t="shared" si="100"/>
        <v>2.4357612055977271</v>
      </c>
      <c r="AH37">
        <f t="shared" si="64"/>
        <v>7.8250435211650426E-2</v>
      </c>
      <c r="AI37" t="str">
        <f t="shared" si="65"/>
        <v>Weak initial curl</v>
      </c>
      <c r="AJ37">
        <f t="shared" si="101"/>
        <v>3.4065013133023565</v>
      </c>
      <c r="AK37">
        <f t="shared" si="102"/>
        <v>-1.2503934472856567E-3</v>
      </c>
      <c r="AL37">
        <f t="shared" si="66"/>
        <v>2.425593203764032</v>
      </c>
      <c r="AM37">
        <f t="shared" si="103"/>
        <v>0.92423043488320189</v>
      </c>
      <c r="AN37">
        <f t="shared" si="104"/>
        <v>-1.0185305822287623E-3</v>
      </c>
      <c r="AP37">
        <f t="shared" si="105"/>
        <v>2.2491435436318996</v>
      </c>
      <c r="AQ37">
        <f t="shared" si="106"/>
        <v>0.6</v>
      </c>
      <c r="AR37">
        <f t="shared" si="107"/>
        <v>0.59907407407406987</v>
      </c>
      <c r="AS37">
        <f t="shared" si="108"/>
        <v>2.3660609642966985</v>
      </c>
      <c r="AT37">
        <f t="shared" si="109"/>
        <v>2.4829783849614988</v>
      </c>
      <c r="AU37">
        <f t="shared" si="70"/>
        <v>0.1169174206647996</v>
      </c>
      <c r="AV37" t="str">
        <f t="shared" si="71"/>
        <v>Weak initial curl</v>
      </c>
      <c r="AW37">
        <f t="shared" si="110"/>
        <v>3.4200306149221249</v>
      </c>
      <c r="AX37">
        <f t="shared" si="111"/>
        <v>-8.214103732588036E-4</v>
      </c>
      <c r="AY37">
        <f t="shared" si="72"/>
        <v>2.4680068621444908</v>
      </c>
      <c r="AZ37">
        <f t="shared" si="112"/>
        <v>1.3572695893270319</v>
      </c>
      <c r="BA37">
        <f t="shared" si="113"/>
        <v>-3.213711208173393E-4</v>
      </c>
      <c r="BC37">
        <f t="shared" si="114"/>
        <v>2.2206399168812432</v>
      </c>
      <c r="BD37">
        <f t="shared" si="115"/>
        <v>0.6</v>
      </c>
      <c r="BE37">
        <f t="shared" si="116"/>
        <v>0.63</v>
      </c>
      <c r="BF37">
        <f t="shared" si="117"/>
        <v>2.3754197974565576</v>
      </c>
      <c r="BG37">
        <f t="shared" si="118"/>
        <v>2.5301996780318721</v>
      </c>
      <c r="BH37">
        <f t="shared" si="76"/>
        <v>0.15477988057531444</v>
      </c>
      <c r="BI37" t="str">
        <f t="shared" si="77"/>
        <v>No Curl</v>
      </c>
      <c r="BJ37">
        <f t="shared" si="119"/>
        <v>3.4340185451406007</v>
      </c>
      <c r="BK37">
        <f t="shared" si="120"/>
        <v>0</v>
      </c>
      <c r="BL37">
        <f t="shared" si="78"/>
        <v>2.5106561459867338</v>
      </c>
      <c r="BM37">
        <f t="shared" si="121"/>
        <v>1.7663985751125102</v>
      </c>
      <c r="BN37">
        <f t="shared" si="122"/>
        <v>0</v>
      </c>
      <c r="BP37">
        <f t="shared" si="123"/>
        <v>2.1891774615247468</v>
      </c>
      <c r="BQ37">
        <f t="shared" si="124"/>
        <v>0.6</v>
      </c>
      <c r="BR37">
        <f t="shared" si="125"/>
        <v>0.63</v>
      </c>
      <c r="BS37">
        <f t="shared" si="126"/>
        <v>2.3854673624698211</v>
      </c>
      <c r="BT37">
        <f t="shared" si="127"/>
        <v>2.581757263414894</v>
      </c>
      <c r="BU37">
        <f t="shared" si="82"/>
        <v>0.19628990094507359</v>
      </c>
      <c r="BV37" t="str">
        <f t="shared" si="83"/>
        <v>No Curl</v>
      </c>
      <c r="BW37">
        <f t="shared" si="128"/>
        <v>3.4480470841485591</v>
      </c>
      <c r="BX37">
        <f t="shared" si="129"/>
        <v>0</v>
      </c>
      <c r="BY37">
        <f t="shared" si="84"/>
        <v>2.5573433857577452</v>
      </c>
      <c r="BZ37">
        <f t="shared" si="130"/>
        <v>2.1994202127408617</v>
      </c>
      <c r="CA37">
        <f t="shared" si="131"/>
        <v>0</v>
      </c>
      <c r="CC37">
        <f t="shared" si="132"/>
        <v>2.1102150650164351</v>
      </c>
      <c r="CD37">
        <f t="shared" si="133"/>
        <v>0.6</v>
      </c>
      <c r="CE37">
        <f t="shared" si="134"/>
        <v>0.63</v>
      </c>
      <c r="CF37">
        <f t="shared" si="135"/>
        <v>2.3655544764219334</v>
      </c>
      <c r="CG37">
        <f t="shared" si="136"/>
        <v>2.6208938878274317</v>
      </c>
      <c r="CH37">
        <f t="shared" si="88"/>
        <v>0.25533941140549832</v>
      </c>
      <c r="CI37" t="str">
        <f t="shared" si="89"/>
        <v>No Curl</v>
      </c>
      <c r="CJ37">
        <f t="shared" si="137"/>
        <v>3.4200993525198258</v>
      </c>
      <c r="CK37">
        <f t="shared" si="138"/>
        <v>0</v>
      </c>
      <c r="CL37">
        <f t="shared" si="90"/>
        <v>2.5898336415512513</v>
      </c>
      <c r="CM37">
        <f t="shared" si="139"/>
        <v>2.82562600153677</v>
      </c>
      <c r="CN37">
        <f t="shared" si="140"/>
        <v>0</v>
      </c>
    </row>
    <row r="38" spans="1:92" x14ac:dyDescent="0.25">
      <c r="A38">
        <v>0.23</v>
      </c>
      <c r="B38">
        <f t="shared" si="57"/>
        <v>2.9675999999999998E-2</v>
      </c>
      <c r="C38">
        <f t="shared" si="3"/>
        <v>1.7805599999999999</v>
      </c>
      <c r="D38">
        <f t="shared" si="6"/>
        <v>0.58380281690140845</v>
      </c>
      <c r="E38">
        <f t="shared" si="4"/>
        <v>0.32787595863178354</v>
      </c>
      <c r="F38">
        <f t="shared" si="5"/>
        <v>9.7300469483568072E-3</v>
      </c>
      <c r="H38">
        <v>15</v>
      </c>
      <c r="I38">
        <v>1.5</v>
      </c>
      <c r="J38">
        <f t="shared" si="91"/>
        <v>2.0949999999999975</v>
      </c>
      <c r="K38">
        <f t="shared" si="141"/>
        <v>0.6</v>
      </c>
      <c r="L38">
        <f t="shared" si="92"/>
        <v>0.99682791435368745</v>
      </c>
      <c r="M38" t="str">
        <f t="shared" si="58"/>
        <v>No Curl</v>
      </c>
      <c r="N38">
        <f t="shared" si="142"/>
        <v>3.217499999999998</v>
      </c>
      <c r="P38">
        <f t="shared" si="154"/>
        <v>2.3005622645290607</v>
      </c>
      <c r="Q38">
        <f t="shared" si="144"/>
        <v>0.6</v>
      </c>
      <c r="R38">
        <f t="shared" si="155"/>
        <v>0.58981481481481102</v>
      </c>
      <c r="S38">
        <f t="shared" si="156"/>
        <v>2.3396853503579536</v>
      </c>
      <c r="T38">
        <f t="shared" si="157"/>
        <v>2.3788084361868478</v>
      </c>
      <c r="U38">
        <f t="shared" si="158"/>
        <v>3.9123085828893567E-2</v>
      </c>
      <c r="V38" t="str">
        <f t="shared" si="159"/>
        <v>Weak initial curl</v>
      </c>
      <c r="W38">
        <f t="shared" si="152"/>
        <v>3.6289304989264344</v>
      </c>
      <c r="X38">
        <f t="shared" si="153"/>
        <v>-1.5890929718748596E-4</v>
      </c>
      <c r="Y38">
        <f t="shared" si="160"/>
        <v>2.3736475425582957</v>
      </c>
      <c r="Z38">
        <f t="shared" si="161"/>
        <v>0.47218743168118882</v>
      </c>
      <c r="AA38">
        <f t="shared" si="151"/>
        <v>-3.9571624686263347E-4</v>
      </c>
      <c r="AC38">
        <f t="shared" si="96"/>
        <v>2.2696535958655022</v>
      </c>
      <c r="AD38">
        <f t="shared" si="97"/>
        <v>0.6</v>
      </c>
      <c r="AE38">
        <f t="shared" si="98"/>
        <v>0.59444444444444045</v>
      </c>
      <c r="AF38">
        <f t="shared" si="99"/>
        <v>2.3475742172685732</v>
      </c>
      <c r="AG38">
        <f t="shared" si="100"/>
        <v>2.4254948386716442</v>
      </c>
      <c r="AH38">
        <f t="shared" si="64"/>
        <v>7.7920621403070989E-2</v>
      </c>
      <c r="AI38" t="str">
        <f t="shared" si="65"/>
        <v>Weak initial curl</v>
      </c>
      <c r="AJ38">
        <f t="shared" si="101"/>
        <v>3.642252390340964</v>
      </c>
      <c r="AK38">
        <f t="shared" si="102"/>
        <v>-1.2190995999475168E-3</v>
      </c>
      <c r="AL38">
        <f t="shared" si="66"/>
        <v>2.4153696934355047</v>
      </c>
      <c r="AM38">
        <f t="shared" si="103"/>
        <v>0.92423043488320311</v>
      </c>
      <c r="AN38">
        <f t="shared" si="104"/>
        <v>-1.1036275370521211E-3</v>
      </c>
      <c r="AP38">
        <f t="shared" si="105"/>
        <v>2.2396607913111657</v>
      </c>
      <c r="AQ38">
        <f t="shared" si="106"/>
        <v>0.6</v>
      </c>
      <c r="AR38">
        <f t="shared" si="107"/>
        <v>0.59814814814814399</v>
      </c>
      <c r="AS38">
        <f t="shared" si="108"/>
        <v>2.3560852692532639</v>
      </c>
      <c r="AT38">
        <f t="shared" si="109"/>
        <v>2.472509747195363</v>
      </c>
      <c r="AU38">
        <f t="shared" si="70"/>
        <v>0.11642447794209865</v>
      </c>
      <c r="AV38" t="str">
        <f t="shared" si="71"/>
        <v>Weak initial curl</v>
      </c>
      <c r="AW38">
        <f t="shared" si="110"/>
        <v>3.6566367113517946</v>
      </c>
      <c r="AX38">
        <f t="shared" si="111"/>
        <v>-8.1018997040416751E-4</v>
      </c>
      <c r="AY38">
        <f t="shared" si="72"/>
        <v>2.4576013467358142</v>
      </c>
      <c r="AZ38">
        <f t="shared" si="112"/>
        <v>1.3572695893270326</v>
      </c>
      <c r="BA38">
        <f t="shared" si="113"/>
        <v>-3.782635018822429E-4</v>
      </c>
      <c r="BC38">
        <f t="shared" si="114"/>
        <v>2.2109861104967723</v>
      </c>
      <c r="BD38">
        <f t="shared" si="115"/>
        <v>0.6</v>
      </c>
      <c r="BE38">
        <f t="shared" si="116"/>
        <v>0.63</v>
      </c>
      <c r="BF38">
        <f t="shared" si="117"/>
        <v>2.3650931152096262</v>
      </c>
      <c r="BG38">
        <f t="shared" si="118"/>
        <v>2.5192001199224801</v>
      </c>
      <c r="BH38">
        <f t="shared" si="76"/>
        <v>0.15410700471285388</v>
      </c>
      <c r="BI38" t="str">
        <f t="shared" si="77"/>
        <v>No Curl</v>
      </c>
      <c r="BJ38">
        <f t="shared" si="119"/>
        <v>3.6715605248862566</v>
      </c>
      <c r="BK38">
        <f t="shared" si="120"/>
        <v>0</v>
      </c>
      <c r="BL38">
        <f t="shared" si="78"/>
        <v>2.4997415496367874</v>
      </c>
      <c r="BM38">
        <f t="shared" si="121"/>
        <v>1.7663985751125089</v>
      </c>
      <c r="BN38">
        <f t="shared" si="122"/>
        <v>0</v>
      </c>
      <c r="BP38">
        <f t="shared" si="123"/>
        <v>2.1797038755444533</v>
      </c>
      <c r="BQ38">
        <f t="shared" si="124"/>
        <v>0.6</v>
      </c>
      <c r="BR38">
        <f t="shared" si="125"/>
        <v>0.63</v>
      </c>
      <c r="BS38">
        <f t="shared" si="126"/>
        <v>2.3751443390700637</v>
      </c>
      <c r="BT38">
        <f t="shared" si="127"/>
        <v>2.5705848025956728</v>
      </c>
      <c r="BU38">
        <f t="shared" si="82"/>
        <v>0.19544046352560973</v>
      </c>
      <c r="BV38" t="str">
        <f t="shared" si="83"/>
        <v>No Curl</v>
      </c>
      <c r="BW38">
        <f t="shared" si="128"/>
        <v>3.6865938203955411</v>
      </c>
      <c r="BX38">
        <f t="shared" si="129"/>
        <v>0</v>
      </c>
      <c r="BY38">
        <f t="shared" si="84"/>
        <v>2.5462765751076684</v>
      </c>
      <c r="BZ38">
        <f t="shared" si="130"/>
        <v>2.199420212740864</v>
      </c>
      <c r="CA38">
        <f t="shared" si="131"/>
        <v>0</v>
      </c>
      <c r="CC38">
        <f t="shared" si="132"/>
        <v>2.10101229289431</v>
      </c>
      <c r="CD38">
        <f t="shared" si="133"/>
        <v>0.6</v>
      </c>
      <c r="CE38">
        <f t="shared" si="134"/>
        <v>0.63</v>
      </c>
      <c r="CF38">
        <f t="shared" si="135"/>
        <v>2.3552381540954155</v>
      </c>
      <c r="CG38">
        <f t="shared" si="136"/>
        <v>2.6094640152965209</v>
      </c>
      <c r="CH38">
        <f t="shared" si="88"/>
        <v>0.25422586120110546</v>
      </c>
      <c r="CI38" t="str">
        <f t="shared" si="89"/>
        <v>No Curl</v>
      </c>
      <c r="CJ38">
        <f t="shared" si="137"/>
        <v>3.6566548001620189</v>
      </c>
      <c r="CK38">
        <f t="shared" si="138"/>
        <v>0</v>
      </c>
      <c r="CL38">
        <f t="shared" si="90"/>
        <v>2.5785392245827974</v>
      </c>
      <c r="CM38">
        <f t="shared" si="139"/>
        <v>2.8256260015367718</v>
      </c>
      <c r="CN38">
        <f t="shared" si="140"/>
        <v>0</v>
      </c>
    </row>
    <row r="39" spans="1:92" x14ac:dyDescent="0.25">
      <c r="A39">
        <v>0.24</v>
      </c>
      <c r="B39">
        <f t="shared" si="57"/>
        <v>2.9638999999999999E-2</v>
      </c>
      <c r="C39">
        <f t="shared" si="3"/>
        <v>1.77834</v>
      </c>
      <c r="D39">
        <f t="shared" si="6"/>
        <v>0.58309859154929577</v>
      </c>
      <c r="E39">
        <f t="shared" si="4"/>
        <v>0.32788926276712876</v>
      </c>
      <c r="F39">
        <f t="shared" si="5"/>
        <v>9.7183098591549291E-3</v>
      </c>
      <c r="H39">
        <v>16</v>
      </c>
      <c r="I39">
        <v>1.6</v>
      </c>
      <c r="J39">
        <f t="shared" si="91"/>
        <v>2.0883333333333307</v>
      </c>
      <c r="K39">
        <f t="shared" si="141"/>
        <v>0.6</v>
      </c>
      <c r="L39">
        <f t="shared" si="92"/>
        <v>0.99681782020684162</v>
      </c>
      <c r="M39" t="str">
        <f t="shared" si="58"/>
        <v>No Curl</v>
      </c>
      <c r="N39">
        <f t="shared" si="142"/>
        <v>3.4266666666666645</v>
      </c>
      <c r="P39">
        <f t="shared" si="154"/>
        <v>2.2908513090531319</v>
      </c>
      <c r="Q39">
        <f t="shared" si="144"/>
        <v>0.6</v>
      </c>
      <c r="R39">
        <f t="shared" si="155"/>
        <v>0.58888888888888513</v>
      </c>
      <c r="S39">
        <f t="shared" si="156"/>
        <v>2.329809251538407</v>
      </c>
      <c r="T39">
        <f t="shared" si="157"/>
        <v>2.3687671940236834</v>
      </c>
      <c r="U39">
        <f t="shared" si="158"/>
        <v>3.8957942485275732E-2</v>
      </c>
      <c r="V39" t="str">
        <f t="shared" si="159"/>
        <v>Weak initial curl</v>
      </c>
      <c r="W39">
        <f t="shared" si="152"/>
        <v>3.8628990339622296</v>
      </c>
      <c r="X39">
        <f t="shared" si="153"/>
        <v>-9.7069802656818359E-5</v>
      </c>
      <c r="Y39">
        <f t="shared" si="160"/>
        <v>2.3636280851601059</v>
      </c>
      <c r="Z39">
        <f t="shared" si="161"/>
        <v>0.47218743168118871</v>
      </c>
      <c r="AA39">
        <f t="shared" si="151"/>
        <v>-4.0039376213695194E-4</v>
      </c>
      <c r="AC39">
        <f t="shared" si="96"/>
        <v>2.2600568005532873</v>
      </c>
      <c r="AD39">
        <f t="shared" si="97"/>
        <v>0.6</v>
      </c>
      <c r="AE39">
        <f t="shared" si="98"/>
        <v>0.59351851851851456</v>
      </c>
      <c r="AF39">
        <f t="shared" si="99"/>
        <v>2.3376479495401412</v>
      </c>
      <c r="AG39">
        <f t="shared" si="100"/>
        <v>2.4152390985269951</v>
      </c>
      <c r="AH39">
        <f t="shared" si="64"/>
        <v>7.7591148986853931E-2</v>
      </c>
      <c r="AI39" t="str">
        <f t="shared" si="65"/>
        <v>Weak initial curl</v>
      </c>
      <c r="AJ39">
        <f t="shared" si="101"/>
        <v>3.8770098120678211</v>
      </c>
      <c r="AK39">
        <f t="shared" si="102"/>
        <v>-1.1826623889240259E-3</v>
      </c>
      <c r="AL39">
        <f t="shared" si="66"/>
        <v>2.4051567655272756</v>
      </c>
      <c r="AM39">
        <f t="shared" si="103"/>
        <v>0.92423043488320467</v>
      </c>
      <c r="AN39">
        <f t="shared" si="104"/>
        <v>-1.1859661466082554E-3</v>
      </c>
      <c r="AP39">
        <f t="shared" si="105"/>
        <v>2.2301878131909989</v>
      </c>
      <c r="AQ39">
        <f t="shared" si="106"/>
        <v>0.6</v>
      </c>
      <c r="AR39">
        <f t="shared" si="107"/>
        <v>0.5972222222222181</v>
      </c>
      <c r="AS39">
        <f t="shared" si="108"/>
        <v>2.3461198565034977</v>
      </c>
      <c r="AT39">
        <f t="shared" si="109"/>
        <v>2.4620518998159975</v>
      </c>
      <c r="AU39">
        <f t="shared" si="70"/>
        <v>0.11593204331249929</v>
      </c>
      <c r="AV39" t="str">
        <f t="shared" si="71"/>
        <v>Weak initial curl</v>
      </c>
      <c r="AW39">
        <f t="shared" si="110"/>
        <v>3.8922452382771211</v>
      </c>
      <c r="AX39">
        <f t="shared" si="111"/>
        <v>-7.9382697787386822E-4</v>
      </c>
      <c r="AY39">
        <f t="shared" si="72"/>
        <v>2.4472065566515124</v>
      </c>
      <c r="AZ39">
        <f t="shared" si="112"/>
        <v>1.3572695893270317</v>
      </c>
      <c r="BA39">
        <f t="shared" si="113"/>
        <v>-4.3381702664765248E-4</v>
      </c>
      <c r="BC39">
        <f t="shared" si="114"/>
        <v>2.2013323041123014</v>
      </c>
      <c r="BD39">
        <f t="shared" si="115"/>
        <v>0.6</v>
      </c>
      <c r="BE39">
        <f t="shared" si="116"/>
        <v>0.63</v>
      </c>
      <c r="BF39">
        <f t="shared" si="117"/>
        <v>2.3547664329626947</v>
      </c>
      <c r="BG39">
        <f t="shared" si="118"/>
        <v>2.508200561813088</v>
      </c>
      <c r="BH39">
        <f t="shared" si="76"/>
        <v>0.15343412885039331</v>
      </c>
      <c r="BI39" t="str">
        <f t="shared" si="77"/>
        <v>No Curl</v>
      </c>
      <c r="BJ39">
        <f t="shared" si="119"/>
        <v>3.9080698364072193</v>
      </c>
      <c r="BK39">
        <f t="shared" si="120"/>
        <v>0</v>
      </c>
      <c r="BL39">
        <f t="shared" si="78"/>
        <v>2.4888269532868401</v>
      </c>
      <c r="BM39">
        <f t="shared" si="121"/>
        <v>1.7663985751125082</v>
      </c>
      <c r="BN39">
        <f t="shared" si="122"/>
        <v>0</v>
      </c>
      <c r="BP39">
        <f t="shared" si="123"/>
        <v>2.1702302895641603</v>
      </c>
      <c r="BQ39">
        <f t="shared" si="124"/>
        <v>0.6</v>
      </c>
      <c r="BR39">
        <f t="shared" si="125"/>
        <v>0.63</v>
      </c>
      <c r="BS39">
        <f t="shared" si="126"/>
        <v>2.3648213156703064</v>
      </c>
      <c r="BT39">
        <f t="shared" si="127"/>
        <v>2.5594123417764516</v>
      </c>
      <c r="BU39">
        <f t="shared" si="82"/>
        <v>0.19459102610614565</v>
      </c>
      <c r="BV39" t="str">
        <f t="shared" si="83"/>
        <v>No Curl</v>
      </c>
      <c r="BW39">
        <f t="shared" si="128"/>
        <v>3.9241082543025474</v>
      </c>
      <c r="BX39">
        <f t="shared" si="129"/>
        <v>0</v>
      </c>
      <c r="BY39">
        <f t="shared" si="84"/>
        <v>2.5352097644575915</v>
      </c>
      <c r="BZ39">
        <f t="shared" si="130"/>
        <v>2.1994202127408631</v>
      </c>
      <c r="CA39">
        <f t="shared" si="131"/>
        <v>0</v>
      </c>
      <c r="CC39">
        <f t="shared" si="132"/>
        <v>2.0918095207721854</v>
      </c>
      <c r="CD39">
        <f t="shared" si="133"/>
        <v>0.6</v>
      </c>
      <c r="CE39">
        <f t="shared" si="134"/>
        <v>0.63</v>
      </c>
      <c r="CF39">
        <f t="shared" si="135"/>
        <v>2.3449218317688976</v>
      </c>
      <c r="CG39">
        <f t="shared" si="136"/>
        <v>2.5980341427656102</v>
      </c>
      <c r="CH39">
        <f t="shared" si="88"/>
        <v>0.25311231099671239</v>
      </c>
      <c r="CI39" t="str">
        <f t="shared" si="89"/>
        <v>No Curl</v>
      </c>
      <c r="CJ39">
        <f t="shared" si="137"/>
        <v>3.8921786155715603</v>
      </c>
      <c r="CK39">
        <f t="shared" si="138"/>
        <v>0</v>
      </c>
      <c r="CL39">
        <f t="shared" si="90"/>
        <v>2.5672448076143435</v>
      </c>
      <c r="CM39">
        <f t="shared" si="139"/>
        <v>2.8256260015367709</v>
      </c>
      <c r="CN39">
        <f t="shared" si="140"/>
        <v>0</v>
      </c>
    </row>
    <row r="40" spans="1:92" x14ac:dyDescent="0.25">
      <c r="A40">
        <v>0.25</v>
      </c>
      <c r="B40">
        <f t="shared" si="57"/>
        <v>2.9599999999999998E-2</v>
      </c>
      <c r="C40">
        <f t="shared" si="3"/>
        <v>1.7759999999999998</v>
      </c>
      <c r="D40">
        <f t="shared" si="6"/>
        <v>0.5823943661971831</v>
      </c>
      <c r="E40">
        <f t="shared" si="4"/>
        <v>0.32792475574165719</v>
      </c>
      <c r="F40">
        <f t="shared" si="5"/>
        <v>9.7065727699530528E-3</v>
      </c>
      <c r="H40">
        <v>17</v>
      </c>
      <c r="I40">
        <v>1.7</v>
      </c>
      <c r="J40">
        <f t="shared" si="91"/>
        <v>2.0816666666666639</v>
      </c>
      <c r="K40">
        <f t="shared" si="141"/>
        <v>0.6</v>
      </c>
      <c r="L40">
        <f t="shared" si="92"/>
        <v>0.99680766161213086</v>
      </c>
      <c r="M40" t="str">
        <f t="shared" si="58"/>
        <v>No Curl</v>
      </c>
      <c r="N40">
        <f t="shared" si="142"/>
        <v>3.6351666666666644</v>
      </c>
      <c r="P40">
        <f t="shared" si="154"/>
        <v>2.281150468923947</v>
      </c>
      <c r="Q40">
        <f t="shared" si="144"/>
        <v>0.6</v>
      </c>
      <c r="R40">
        <f t="shared" si="155"/>
        <v>0.58796296296295925</v>
      </c>
      <c r="S40">
        <f t="shared" si="156"/>
        <v>2.3199434400859773</v>
      </c>
      <c r="T40">
        <f t="shared" si="157"/>
        <v>2.3587364112480089</v>
      </c>
      <c r="U40">
        <f t="shared" si="158"/>
        <v>3.8792971162030954E-2</v>
      </c>
      <c r="V40" t="str">
        <f t="shared" si="159"/>
        <v>Weak initial curl</v>
      </c>
      <c r="W40">
        <f t="shared" si="152"/>
        <v>4.0958799591160702</v>
      </c>
      <c r="X40">
        <f t="shared" si="153"/>
        <v>-3.0086449889040324E-5</v>
      </c>
      <c r="Y40">
        <f t="shared" si="160"/>
        <v>2.3536190644574631</v>
      </c>
      <c r="Z40">
        <f t="shared" si="161"/>
        <v>0.47218743168118932</v>
      </c>
      <c r="AA40">
        <f t="shared" si="151"/>
        <v>-4.0015297626235359E-4</v>
      </c>
      <c r="AC40">
        <f t="shared" si="96"/>
        <v>2.250469949237782</v>
      </c>
      <c r="AD40">
        <f t="shared" ref="AD40:AD103" si="162">VLOOKUP(ROUND(AC39,2),$A$15:$C$315,3)</f>
        <v>0.6</v>
      </c>
      <c r="AE40">
        <f t="shared" si="98"/>
        <v>0.59259259259258867</v>
      </c>
      <c r="AF40">
        <f t="shared" si="99"/>
        <v>2.3277319672007812</v>
      </c>
      <c r="AG40">
        <f t="shared" si="100"/>
        <v>2.40499398516378</v>
      </c>
      <c r="AH40">
        <f t="shared" si="64"/>
        <v>7.726201796299903E-2</v>
      </c>
      <c r="AI40" t="str">
        <f t="shared" si="65"/>
        <v>Weak initial curl</v>
      </c>
      <c r="AJ40">
        <f t="shared" si="101"/>
        <v>4.1107746070218356</v>
      </c>
      <c r="AK40">
        <f t="shared" si="102"/>
        <v>-1.1410818142151846E-3</v>
      </c>
      <c r="AL40">
        <f t="shared" si="66"/>
        <v>2.3949544200393453</v>
      </c>
      <c r="AM40">
        <f t="shared" si="103"/>
        <v>0.92423043488320389</v>
      </c>
      <c r="AN40">
        <f t="shared" si="104"/>
        <v>-1.2651827201631632E-3</v>
      </c>
      <c r="AP40">
        <f t="shared" si="105"/>
        <v>2.2207246092713993</v>
      </c>
      <c r="AQ40">
        <f t="shared" ref="AQ40:AQ103" si="163">VLOOKUP(ROUND(AP39,2),$A$15:$C$315,3)</f>
        <v>0.6</v>
      </c>
      <c r="AR40">
        <f t="shared" si="107"/>
        <v>0.59629629629629222</v>
      </c>
      <c r="AS40">
        <f t="shared" si="108"/>
        <v>2.3361647260474006</v>
      </c>
      <c r="AT40">
        <f t="shared" si="109"/>
        <v>2.4516048428234027</v>
      </c>
      <c r="AU40">
        <f t="shared" si="70"/>
        <v>0.11544011677600174</v>
      </c>
      <c r="AV40" t="str">
        <f t="shared" si="71"/>
        <v>Weak initial curl</v>
      </c>
      <c r="AW40">
        <f t="shared" si="110"/>
        <v>4.1268572239274706</v>
      </c>
      <c r="AX40">
        <f t="shared" si="111"/>
        <v>-7.7232139566790574E-4</v>
      </c>
      <c r="AY40">
        <f t="shared" si="72"/>
        <v>2.4368224918915851</v>
      </c>
      <c r="AZ40">
        <f t="shared" si="112"/>
        <v>1.3572695893270317</v>
      </c>
      <c r="BA40">
        <f t="shared" si="113"/>
        <v>-4.8766805911031595E-4</v>
      </c>
      <c r="BC40">
        <f t="shared" si="114"/>
        <v>2.1916784977278305</v>
      </c>
      <c r="BD40">
        <f t="shared" ref="BD40:BD103" si="164">VLOOKUP(ROUND(BC39,2),$A$15:$C$315,3)</f>
        <v>0.6</v>
      </c>
      <c r="BE40">
        <f t="shared" si="116"/>
        <v>0.63</v>
      </c>
      <c r="BF40">
        <f t="shared" si="117"/>
        <v>2.3444397507157633</v>
      </c>
      <c r="BG40">
        <f t="shared" si="118"/>
        <v>2.497201003703696</v>
      </c>
      <c r="BH40">
        <f t="shared" si="76"/>
        <v>0.15276125298793275</v>
      </c>
      <c r="BI40" t="str">
        <f t="shared" si="77"/>
        <v>No Curl</v>
      </c>
      <c r="BJ40">
        <f t="shared" si="119"/>
        <v>4.1435464797034891</v>
      </c>
      <c r="BK40">
        <f t="shared" si="120"/>
        <v>0</v>
      </c>
      <c r="BL40">
        <f t="shared" si="78"/>
        <v>2.4779123569368933</v>
      </c>
      <c r="BM40">
        <f t="shared" si="121"/>
        <v>1.7663985751125071</v>
      </c>
      <c r="BN40">
        <f t="shared" si="122"/>
        <v>0</v>
      </c>
      <c r="BP40">
        <f t="shared" si="123"/>
        <v>2.1607567035838668</v>
      </c>
      <c r="BQ40">
        <f t="shared" ref="BQ40:BQ103" si="165">VLOOKUP(ROUND(BP39,2),$A$15:$C$315,3)</f>
        <v>0.6</v>
      </c>
      <c r="BR40">
        <f t="shared" si="125"/>
        <v>0.63</v>
      </c>
      <c r="BS40">
        <f t="shared" si="126"/>
        <v>2.3544982922705491</v>
      </c>
      <c r="BT40">
        <f t="shared" si="127"/>
        <v>2.54823988095723</v>
      </c>
      <c r="BU40">
        <f t="shared" si="82"/>
        <v>0.19374158868668157</v>
      </c>
      <c r="BV40" t="str">
        <f t="shared" si="83"/>
        <v>No Curl</v>
      </c>
      <c r="BW40">
        <f t="shared" si="128"/>
        <v>4.1605903858695781</v>
      </c>
      <c r="BX40">
        <f t="shared" si="129"/>
        <v>0</v>
      </c>
      <c r="BY40">
        <f t="shared" si="84"/>
        <v>2.5241429538075142</v>
      </c>
      <c r="BZ40">
        <f t="shared" si="130"/>
        <v>2.1994202127408631</v>
      </c>
      <c r="CA40">
        <f t="shared" si="131"/>
        <v>0</v>
      </c>
      <c r="CC40">
        <f t="shared" si="132"/>
        <v>2.0826067486500608</v>
      </c>
      <c r="CD40">
        <f t="shared" ref="CD40:CD103" si="166">VLOOKUP(ROUND(CC39,2),$A$15:$C$315,3)</f>
        <v>0.6</v>
      </c>
      <c r="CE40">
        <f t="shared" si="134"/>
        <v>0.63</v>
      </c>
      <c r="CF40">
        <f t="shared" si="135"/>
        <v>2.3346055094423797</v>
      </c>
      <c r="CG40">
        <f t="shared" si="136"/>
        <v>2.5866042702346994</v>
      </c>
      <c r="CH40">
        <f t="shared" si="88"/>
        <v>0.25199876079231931</v>
      </c>
      <c r="CI40" t="str">
        <f t="shared" si="89"/>
        <v>No Curl</v>
      </c>
      <c r="CJ40">
        <f t="shared" si="137"/>
        <v>4.1266707987484503</v>
      </c>
      <c r="CK40">
        <f t="shared" si="138"/>
        <v>0</v>
      </c>
      <c r="CL40">
        <f t="shared" si="90"/>
        <v>2.5559503906458896</v>
      </c>
      <c r="CM40">
        <f t="shared" si="139"/>
        <v>2.8256260015367705</v>
      </c>
      <c r="CN40">
        <f t="shared" si="140"/>
        <v>0</v>
      </c>
    </row>
    <row r="41" spans="1:92" x14ac:dyDescent="0.25">
      <c r="A41">
        <v>0.26</v>
      </c>
      <c r="B41">
        <f t="shared" si="57"/>
        <v>2.9558999999999998E-2</v>
      </c>
      <c r="C41">
        <f t="shared" si="3"/>
        <v>1.7735399999999999</v>
      </c>
      <c r="D41">
        <f t="shared" si="6"/>
        <v>0.58169014084507042</v>
      </c>
      <c r="E41">
        <f t="shared" si="4"/>
        <v>0.32798253258740734</v>
      </c>
      <c r="F41">
        <f t="shared" si="5"/>
        <v>9.6948356807511731E-3</v>
      </c>
      <c r="H41">
        <v>18</v>
      </c>
      <c r="I41">
        <v>1.8</v>
      </c>
      <c r="J41">
        <f t="shared" si="91"/>
        <v>2.0749999999999971</v>
      </c>
      <c r="K41">
        <f t="shared" si="141"/>
        <v>0.6</v>
      </c>
      <c r="L41">
        <f t="shared" si="92"/>
        <v>0.99679743795036024</v>
      </c>
      <c r="M41" t="str">
        <f t="shared" si="58"/>
        <v>No Curl</v>
      </c>
      <c r="N41">
        <f t="shared" si="142"/>
        <v>3.8429999999999973</v>
      </c>
      <c r="P41">
        <f t="shared" si="154"/>
        <v>2.2714597441415059</v>
      </c>
      <c r="Q41">
        <f t="shared" si="144"/>
        <v>0.6</v>
      </c>
      <c r="R41">
        <f t="shared" si="155"/>
        <v>0.58703703703703336</v>
      </c>
      <c r="S41">
        <f t="shared" si="156"/>
        <v>2.3100879160006644</v>
      </c>
      <c r="T41">
        <f t="shared" si="157"/>
        <v>2.3487160878598243</v>
      </c>
      <c r="U41">
        <f t="shared" si="158"/>
        <v>3.8628171859159233E-2</v>
      </c>
      <c r="V41" t="str">
        <f t="shared" si="159"/>
        <v>Weak initial curl</v>
      </c>
      <c r="W41">
        <f t="shared" si="152"/>
        <v>4.327874303124668</v>
      </c>
      <c r="X41">
        <f t="shared" si="153"/>
        <v>4.204076111584877E-5</v>
      </c>
      <c r="Y41">
        <f t="shared" si="160"/>
        <v>2.3436204804503666</v>
      </c>
      <c r="Z41">
        <f t="shared" si="161"/>
        <v>0.47218743168119071</v>
      </c>
      <c r="AA41">
        <f t="shared" si="151"/>
        <v>-3.9463016353474606E-4</v>
      </c>
      <c r="AC41">
        <f t="shared" si="96"/>
        <v>2.2409029859156959</v>
      </c>
      <c r="AD41">
        <f t="shared" si="162"/>
        <v>0.6</v>
      </c>
      <c r="AE41">
        <f t="shared" si="98"/>
        <v>0.5907407407407369</v>
      </c>
      <c r="AF41">
        <f t="shared" si="99"/>
        <v>2.3178365556395653</v>
      </c>
      <c r="AG41">
        <f t="shared" si="100"/>
        <v>2.3947701253634341</v>
      </c>
      <c r="AH41">
        <f t="shared" si="64"/>
        <v>7.6933569723869111E-2</v>
      </c>
      <c r="AI41" t="str">
        <f t="shared" si="65"/>
        <v>Weak initial curl</v>
      </c>
      <c r="AJ41">
        <f t="shared" si="101"/>
        <v>4.343547803741914</v>
      </c>
      <c r="AK41">
        <f t="shared" si="102"/>
        <v>-1.0892145121356419E-3</v>
      </c>
      <c r="AL41">
        <f t="shared" si="66"/>
        <v>2.384773239392012</v>
      </c>
      <c r="AM41">
        <f t="shared" si="103"/>
        <v>0.924230434883206</v>
      </c>
      <c r="AN41">
        <f t="shared" si="104"/>
        <v>-1.3403680308818394E-3</v>
      </c>
      <c r="AP41">
        <f t="shared" si="105"/>
        <v>2.2112711795523667</v>
      </c>
      <c r="AQ41">
        <f t="shared" si="163"/>
        <v>0.6</v>
      </c>
      <c r="AR41">
        <f t="shared" si="107"/>
        <v>0.59537037037036633</v>
      </c>
      <c r="AS41">
        <f t="shared" si="108"/>
        <v>2.3262198778849723</v>
      </c>
      <c r="AT41">
        <f t="shared" si="109"/>
        <v>2.4411685762175788</v>
      </c>
      <c r="AU41">
        <f t="shared" si="70"/>
        <v>0.11494869833260601</v>
      </c>
      <c r="AV41" t="str">
        <f t="shared" si="71"/>
        <v>Weak initial curl</v>
      </c>
      <c r="AW41">
        <f t="shared" si="110"/>
        <v>4.3604736965322104</v>
      </c>
      <c r="AX41">
        <f t="shared" si="111"/>
        <v>-7.4567322378627941E-4</v>
      </c>
      <c r="AY41">
        <f t="shared" si="72"/>
        <v>2.4264491524560339</v>
      </c>
      <c r="AZ41">
        <f t="shared" si="112"/>
        <v>1.3572695893270321</v>
      </c>
      <c r="BA41">
        <f t="shared" si="113"/>
        <v>-5.3945296326698099E-4</v>
      </c>
      <c r="BC41">
        <f t="shared" si="114"/>
        <v>2.1823360089424204</v>
      </c>
      <c r="BD41">
        <f t="shared" si="164"/>
        <v>0.6</v>
      </c>
      <c r="BE41">
        <f t="shared" si="116"/>
        <v>0.59999999999999576</v>
      </c>
      <c r="BF41">
        <f t="shared" si="117"/>
        <v>2.3344460850837652</v>
      </c>
      <c r="BG41">
        <f t="shared" si="118"/>
        <v>2.4865561612251099</v>
      </c>
      <c r="BH41">
        <f t="shared" si="76"/>
        <v>0.15211007614134475</v>
      </c>
      <c r="BI41" t="str">
        <f t="shared" si="77"/>
        <v>No Curl</v>
      </c>
      <c r="BJ41">
        <f t="shared" si="119"/>
        <v>4.3779904547750652</v>
      </c>
      <c r="BK41">
        <f t="shared" si="120"/>
        <v>0</v>
      </c>
      <c r="BL41">
        <f t="shared" si="78"/>
        <v>2.4673497363564061</v>
      </c>
      <c r="BM41">
        <f t="shared" si="121"/>
        <v>1.7663985751125064</v>
      </c>
      <c r="BN41">
        <f t="shared" si="122"/>
        <v>0</v>
      </c>
      <c r="BP41">
        <f t="shared" si="123"/>
        <v>2.1512831176035734</v>
      </c>
      <c r="BQ41">
        <f t="shared" si="165"/>
        <v>0.6</v>
      </c>
      <c r="BR41">
        <f t="shared" si="125"/>
        <v>0.63</v>
      </c>
      <c r="BS41">
        <f t="shared" si="126"/>
        <v>2.3441752688707918</v>
      </c>
      <c r="BT41">
        <f t="shared" si="127"/>
        <v>2.5370674201380083</v>
      </c>
      <c r="BU41">
        <f t="shared" si="82"/>
        <v>0.19289215126721748</v>
      </c>
      <c r="BV41" t="str">
        <f t="shared" si="83"/>
        <v>No Curl</v>
      </c>
      <c r="BW41">
        <f t="shared" si="128"/>
        <v>4.3960402150966331</v>
      </c>
      <c r="BX41">
        <f t="shared" si="129"/>
        <v>0</v>
      </c>
      <c r="BY41">
        <f t="shared" si="84"/>
        <v>2.5130761431574373</v>
      </c>
      <c r="BZ41">
        <f t="shared" si="130"/>
        <v>2.1994202127408622</v>
      </c>
      <c r="CA41">
        <f t="shared" si="131"/>
        <v>0</v>
      </c>
      <c r="CC41">
        <f t="shared" si="132"/>
        <v>2.0734039765279357</v>
      </c>
      <c r="CD41">
        <f t="shared" si="166"/>
        <v>0.6</v>
      </c>
      <c r="CE41">
        <f t="shared" si="134"/>
        <v>0.63</v>
      </c>
      <c r="CF41">
        <f t="shared" si="135"/>
        <v>2.3242891871158617</v>
      </c>
      <c r="CG41">
        <f t="shared" si="136"/>
        <v>2.5751743977037886</v>
      </c>
      <c r="CH41">
        <f t="shared" si="88"/>
        <v>0.25088521058792645</v>
      </c>
      <c r="CI41" t="str">
        <f t="shared" si="89"/>
        <v>No Curl</v>
      </c>
      <c r="CJ41">
        <f t="shared" si="137"/>
        <v>4.3601313496926881</v>
      </c>
      <c r="CK41">
        <f t="shared" si="138"/>
        <v>0</v>
      </c>
      <c r="CL41">
        <f t="shared" si="90"/>
        <v>2.5446559736774357</v>
      </c>
      <c r="CM41">
        <f t="shared" si="139"/>
        <v>2.8256260015367718</v>
      </c>
      <c r="CN41">
        <f t="shared" si="140"/>
        <v>0</v>
      </c>
    </row>
    <row r="42" spans="1:92" x14ac:dyDescent="0.25">
      <c r="A42">
        <v>0.27</v>
      </c>
      <c r="B42">
        <f t="shared" si="57"/>
        <v>2.9515999999999997E-2</v>
      </c>
      <c r="C42">
        <f t="shared" si="3"/>
        <v>1.7709599999999999</v>
      </c>
      <c r="D42">
        <f t="shared" si="6"/>
        <v>0.58098591549295775</v>
      </c>
      <c r="E42">
        <f t="shared" si="4"/>
        <v>0.32806269791127851</v>
      </c>
      <c r="F42">
        <f t="shared" si="5"/>
        <v>9.683098591549295E-3</v>
      </c>
      <c r="H42">
        <v>19</v>
      </c>
      <c r="I42">
        <v>1.9</v>
      </c>
      <c r="J42">
        <f t="shared" si="91"/>
        <v>2.0683333333333302</v>
      </c>
      <c r="K42">
        <f t="shared" si="141"/>
        <v>0.6</v>
      </c>
      <c r="L42">
        <f t="shared" si="92"/>
        <v>0.99678714859437745</v>
      </c>
      <c r="M42" t="str">
        <f t="shared" si="58"/>
        <v>No Curl</v>
      </c>
      <c r="N42">
        <f t="shared" si="142"/>
        <v>4.050166666666664</v>
      </c>
      <c r="P42">
        <f t="shared" si="154"/>
        <v>2.2617791347058085</v>
      </c>
      <c r="Q42">
        <f t="shared" si="144"/>
        <v>0.6</v>
      </c>
      <c r="R42">
        <f t="shared" si="155"/>
        <v>0.58611111111110747</v>
      </c>
      <c r="S42">
        <f t="shared" si="156"/>
        <v>2.300242679282468</v>
      </c>
      <c r="T42">
        <f t="shared" si="157"/>
        <v>2.3387062238591292</v>
      </c>
      <c r="U42">
        <f t="shared" si="158"/>
        <v>3.8463544576660347E-2</v>
      </c>
      <c r="V42" t="str">
        <f t="shared" si="159"/>
        <v>Weak initial curl</v>
      </c>
      <c r="W42">
        <f t="shared" si="152"/>
        <v>4.5588830947247345</v>
      </c>
      <c r="X42">
        <f t="shared" si="153"/>
        <v>1.1931183035784892E-4</v>
      </c>
      <c r="Y42">
        <f t="shared" si="160"/>
        <v>2.3336323331388158</v>
      </c>
      <c r="Z42">
        <f t="shared" si="161"/>
        <v>0.4721874316811901</v>
      </c>
      <c r="AA42">
        <f t="shared" si="151"/>
        <v>-3.83461598250037E-4</v>
      </c>
      <c r="AC42">
        <f t="shared" si="96"/>
        <v>2.2313459665903195</v>
      </c>
      <c r="AD42">
        <f t="shared" si="162"/>
        <v>0.6</v>
      </c>
      <c r="AE42">
        <f t="shared" si="98"/>
        <v>0.58981481481481102</v>
      </c>
      <c r="AF42">
        <f t="shared" si="99"/>
        <v>2.3079514294674213</v>
      </c>
      <c r="AG42">
        <f t="shared" si="100"/>
        <v>2.3845568923445222</v>
      </c>
      <c r="AH42">
        <f t="shared" si="64"/>
        <v>7.6605462877101349E-2</v>
      </c>
      <c r="AI42" t="str">
        <f t="shared" si="65"/>
        <v>Weak initial curl</v>
      </c>
      <c r="AJ42">
        <f t="shared" si="101"/>
        <v>4.57533145930587</v>
      </c>
      <c r="AK42">
        <f t="shared" si="102"/>
        <v>-1.0322038463707486E-3</v>
      </c>
      <c r="AL42">
        <f t="shared" si="66"/>
        <v>2.3746026411649779</v>
      </c>
      <c r="AM42">
        <f t="shared" si="103"/>
        <v>0.92423043488320566</v>
      </c>
      <c r="AN42">
        <f t="shared" si="104"/>
        <v>-1.4113402333972829E-3</v>
      </c>
      <c r="AP42">
        <f t="shared" si="105"/>
        <v>2.2018275240339014</v>
      </c>
      <c r="AQ42">
        <f t="shared" si="163"/>
        <v>0.6</v>
      </c>
      <c r="AR42">
        <f t="shared" si="107"/>
        <v>0.59444444444444045</v>
      </c>
      <c r="AS42">
        <f t="shared" si="108"/>
        <v>2.316285312016213</v>
      </c>
      <c r="AT42">
        <f t="shared" si="109"/>
        <v>2.4307430999985256</v>
      </c>
      <c r="AU42">
        <f t="shared" si="70"/>
        <v>0.1144577879823121</v>
      </c>
      <c r="AV42" t="str">
        <f t="shared" si="71"/>
        <v>Weak initial curl</v>
      </c>
      <c r="AW42">
        <f t="shared" si="110"/>
        <v>4.5930956843207076</v>
      </c>
      <c r="AX42">
        <f t="shared" si="111"/>
        <v>-7.1388246222898989E-4</v>
      </c>
      <c r="AY42">
        <f t="shared" si="72"/>
        <v>2.416086538344858</v>
      </c>
      <c r="AZ42">
        <f t="shared" si="112"/>
        <v>1.357269589327033</v>
      </c>
      <c r="BA42">
        <f t="shared" si="113"/>
        <v>-5.8880810311439562E-4</v>
      </c>
      <c r="BC42">
        <f t="shared" si="114"/>
        <v>2.1730031287248823</v>
      </c>
      <c r="BD42">
        <f t="shared" si="164"/>
        <v>0.6</v>
      </c>
      <c r="BE42">
        <f t="shared" si="116"/>
        <v>0.59907407407406987</v>
      </c>
      <c r="BF42">
        <f t="shared" si="117"/>
        <v>2.3244626977423515</v>
      </c>
      <c r="BG42">
        <f t="shared" si="118"/>
        <v>2.4759222667598202</v>
      </c>
      <c r="BH42">
        <f t="shared" si="76"/>
        <v>0.15145956901746893</v>
      </c>
      <c r="BI42" t="str">
        <f t="shared" si="77"/>
        <v>No Curl</v>
      </c>
      <c r="BJ42">
        <f t="shared" si="119"/>
        <v>4.6114350632834418</v>
      </c>
      <c r="BK42">
        <f t="shared" si="120"/>
        <v>0</v>
      </c>
      <c r="BL42">
        <f t="shared" si="78"/>
        <v>2.456797979225593</v>
      </c>
      <c r="BM42">
        <f t="shared" si="121"/>
        <v>1.7663985751125062</v>
      </c>
      <c r="BN42">
        <f t="shared" si="122"/>
        <v>0</v>
      </c>
      <c r="BP42">
        <f t="shared" si="123"/>
        <v>2.1418095316232804</v>
      </c>
      <c r="BQ42">
        <f t="shared" si="165"/>
        <v>0.6</v>
      </c>
      <c r="BR42">
        <f t="shared" si="125"/>
        <v>0.63</v>
      </c>
      <c r="BS42">
        <f t="shared" si="126"/>
        <v>2.3338522454710344</v>
      </c>
      <c r="BT42">
        <f t="shared" si="127"/>
        <v>2.5258949593187872</v>
      </c>
      <c r="BU42">
        <f t="shared" si="82"/>
        <v>0.1920427138477534</v>
      </c>
      <c r="BV42" t="str">
        <f t="shared" si="83"/>
        <v>No Curl</v>
      </c>
      <c r="BW42">
        <f t="shared" si="128"/>
        <v>4.6304577419837125</v>
      </c>
      <c r="BX42">
        <f t="shared" si="129"/>
        <v>0</v>
      </c>
      <c r="BY42">
        <f t="shared" si="84"/>
        <v>2.5020093325073605</v>
      </c>
      <c r="BZ42">
        <f t="shared" si="130"/>
        <v>2.1994202127408617</v>
      </c>
      <c r="CA42">
        <f t="shared" si="131"/>
        <v>0</v>
      </c>
      <c r="CC42">
        <f t="shared" si="132"/>
        <v>2.0642012044058107</v>
      </c>
      <c r="CD42">
        <f t="shared" si="166"/>
        <v>0.6</v>
      </c>
      <c r="CE42">
        <f t="shared" si="134"/>
        <v>0.63</v>
      </c>
      <c r="CF42">
        <f t="shared" si="135"/>
        <v>2.3139728647893438</v>
      </c>
      <c r="CG42">
        <f t="shared" si="136"/>
        <v>2.5637445251728774</v>
      </c>
      <c r="CH42">
        <f t="shared" si="88"/>
        <v>0.24977166038353338</v>
      </c>
      <c r="CI42" t="str">
        <f t="shared" si="89"/>
        <v>No Curl</v>
      </c>
      <c r="CJ42">
        <f t="shared" si="137"/>
        <v>4.5925602684042746</v>
      </c>
      <c r="CK42">
        <f t="shared" si="138"/>
        <v>0</v>
      </c>
      <c r="CL42">
        <f t="shared" si="90"/>
        <v>2.5333615567089813</v>
      </c>
      <c r="CM42">
        <f t="shared" si="139"/>
        <v>2.8256260015367718</v>
      </c>
      <c r="CN42">
        <f t="shared" si="140"/>
        <v>0</v>
      </c>
    </row>
    <row r="43" spans="1:92" x14ac:dyDescent="0.25">
      <c r="A43">
        <v>0.28000000000000003</v>
      </c>
      <c r="B43">
        <f t="shared" si="57"/>
        <v>2.9470999999999997E-2</v>
      </c>
      <c r="C43">
        <f t="shared" si="3"/>
        <v>1.7682599999999997</v>
      </c>
      <c r="D43">
        <f t="shared" si="6"/>
        <v>0.58028169014084507</v>
      </c>
      <c r="E43">
        <f t="shared" si="4"/>
        <v>0.32816536603262259</v>
      </c>
      <c r="F43">
        <f t="shared" si="5"/>
        <v>9.6713615023474187E-3</v>
      </c>
      <c r="H43">
        <v>20</v>
      </c>
      <c r="I43">
        <v>2</v>
      </c>
      <c r="J43">
        <f t="shared" si="91"/>
        <v>2.0616666666666634</v>
      </c>
      <c r="K43">
        <f t="shared" si="141"/>
        <v>0.6</v>
      </c>
      <c r="L43">
        <f t="shared" si="92"/>
        <v>0.99677679290894428</v>
      </c>
      <c r="M43" t="str">
        <f t="shared" si="58"/>
        <v>No Curl</v>
      </c>
      <c r="N43">
        <f t="shared" si="142"/>
        <v>4.2566666666666642</v>
      </c>
      <c r="P43">
        <f t="shared" si="154"/>
        <v>2.2521086406168545</v>
      </c>
      <c r="Q43">
        <f t="shared" si="144"/>
        <v>0.6</v>
      </c>
      <c r="R43">
        <f t="shared" si="155"/>
        <v>0.58518518518518159</v>
      </c>
      <c r="S43">
        <f t="shared" si="156"/>
        <v>2.2904077299313883</v>
      </c>
      <c r="T43">
        <f t="shared" si="157"/>
        <v>2.3287068192459235</v>
      </c>
      <c r="U43">
        <f t="shared" si="158"/>
        <v>3.8299089314534518E-2</v>
      </c>
      <c r="V43" t="str">
        <f t="shared" si="159"/>
        <v>Weak initial curl</v>
      </c>
      <c r="W43">
        <f t="shared" si="152"/>
        <v>4.7889073626529814</v>
      </c>
      <c r="X43">
        <f t="shared" si="153"/>
        <v>2.0172675783696012E-4</v>
      </c>
      <c r="Y43">
        <f t="shared" si="160"/>
        <v>2.3236546225228119</v>
      </c>
      <c r="Z43">
        <f t="shared" si="161"/>
        <v>0.47218743168119032</v>
      </c>
      <c r="AA43">
        <f t="shared" si="151"/>
        <v>-3.6628355470413404E-4</v>
      </c>
      <c r="AC43">
        <f t="shared" si="96"/>
        <v>2.2217988912616522</v>
      </c>
      <c r="AD43">
        <f t="shared" si="162"/>
        <v>0.6</v>
      </c>
      <c r="AE43">
        <f t="shared" si="98"/>
        <v>0.58888888888888513</v>
      </c>
      <c r="AF43">
        <f t="shared" si="99"/>
        <v>2.2980765886843488</v>
      </c>
      <c r="AG43">
        <f t="shared" si="100"/>
        <v>2.3743542861070441</v>
      </c>
      <c r="AH43">
        <f t="shared" si="64"/>
        <v>7.6277697422695967E-2</v>
      </c>
      <c r="AI43" t="str">
        <f t="shared" si="65"/>
        <v>Weak initial curl</v>
      </c>
      <c r="AJ43">
        <f t="shared" si="101"/>
        <v>4.8061266022526121</v>
      </c>
      <c r="AK43">
        <f t="shared" si="102"/>
        <v>-9.7004981692050516E-4</v>
      </c>
      <c r="AL43">
        <f t="shared" si="66"/>
        <v>2.3644426253582425</v>
      </c>
      <c r="AM43">
        <f t="shared" si="103"/>
        <v>0.92423043488320566</v>
      </c>
      <c r="AN43">
        <f t="shared" si="104"/>
        <v>-1.4777356369754919E-3</v>
      </c>
      <c r="AP43">
        <f t="shared" si="105"/>
        <v>2.1923936427160031</v>
      </c>
      <c r="AQ43">
        <f t="shared" si="163"/>
        <v>0.6</v>
      </c>
      <c r="AR43">
        <f t="shared" si="107"/>
        <v>0.59351851851851456</v>
      </c>
      <c r="AS43">
        <f t="shared" si="108"/>
        <v>2.3063610284411227</v>
      </c>
      <c r="AT43">
        <f t="shared" si="109"/>
        <v>2.4203284141662427</v>
      </c>
      <c r="AU43">
        <f t="shared" si="70"/>
        <v>0.11396738572511977</v>
      </c>
      <c r="AV43" t="str">
        <f t="shared" si="71"/>
        <v>Weak initial curl</v>
      </c>
      <c r="AW43">
        <f t="shared" si="110"/>
        <v>4.8247242155223287</v>
      </c>
      <c r="AX43">
        <f t="shared" si="111"/>
        <v>-6.7694911099603716E-4</v>
      </c>
      <c r="AY43">
        <f t="shared" si="72"/>
        <v>2.4057346495580565</v>
      </c>
      <c r="AZ43">
        <f t="shared" si="112"/>
        <v>1.3572695893270323</v>
      </c>
      <c r="BA43">
        <f t="shared" si="113"/>
        <v>-6.3536984264930764E-4</v>
      </c>
      <c r="BC43">
        <f t="shared" si="114"/>
        <v>2.1636798570752167</v>
      </c>
      <c r="BD43">
        <f t="shared" si="164"/>
        <v>0.6</v>
      </c>
      <c r="BE43">
        <f t="shared" si="116"/>
        <v>0.59814814814814399</v>
      </c>
      <c r="BF43">
        <f t="shared" si="117"/>
        <v>2.3144895886915222</v>
      </c>
      <c r="BG43">
        <f t="shared" si="118"/>
        <v>2.4652993203078273</v>
      </c>
      <c r="BH43">
        <f t="shared" si="76"/>
        <v>0.15080973161630529</v>
      </c>
      <c r="BI43" t="str">
        <f t="shared" si="77"/>
        <v>No Curl</v>
      </c>
      <c r="BJ43">
        <f t="shared" si="119"/>
        <v>4.8438813330576771</v>
      </c>
      <c r="BK43">
        <f t="shared" si="120"/>
        <v>0</v>
      </c>
      <c r="BL43">
        <f t="shared" si="78"/>
        <v>2.4462570855444548</v>
      </c>
      <c r="BM43">
        <f t="shared" si="121"/>
        <v>1.7663985751125069</v>
      </c>
      <c r="BN43">
        <f t="shared" si="122"/>
        <v>0</v>
      </c>
      <c r="BP43">
        <f t="shared" si="123"/>
        <v>2.1323359456429869</v>
      </c>
      <c r="BQ43">
        <f t="shared" si="165"/>
        <v>0.6</v>
      </c>
      <c r="BR43">
        <f t="shared" si="125"/>
        <v>0.63</v>
      </c>
      <c r="BS43">
        <f t="shared" si="126"/>
        <v>2.3235292220712771</v>
      </c>
      <c r="BT43">
        <f t="shared" si="127"/>
        <v>2.514722498499566</v>
      </c>
      <c r="BU43">
        <f t="shared" si="82"/>
        <v>0.19119327642828954</v>
      </c>
      <c r="BV43" t="str">
        <f t="shared" si="83"/>
        <v>No Curl</v>
      </c>
      <c r="BW43">
        <f t="shared" si="128"/>
        <v>4.8638429665308163</v>
      </c>
      <c r="BX43">
        <f t="shared" si="129"/>
        <v>0</v>
      </c>
      <c r="BY43">
        <f t="shared" si="84"/>
        <v>2.4909425218572836</v>
      </c>
      <c r="BZ43">
        <f t="shared" si="130"/>
        <v>2.199420212740864</v>
      </c>
      <c r="CA43">
        <f t="shared" si="131"/>
        <v>0</v>
      </c>
      <c r="CC43">
        <f t="shared" si="132"/>
        <v>2.0549984322836856</v>
      </c>
      <c r="CD43">
        <f t="shared" si="166"/>
        <v>0.6</v>
      </c>
      <c r="CE43">
        <f t="shared" si="134"/>
        <v>0.63</v>
      </c>
      <c r="CF43">
        <f t="shared" si="135"/>
        <v>2.3036565424628259</v>
      </c>
      <c r="CG43">
        <f t="shared" si="136"/>
        <v>2.5523146526419667</v>
      </c>
      <c r="CH43">
        <f t="shared" si="88"/>
        <v>0.24865811017914052</v>
      </c>
      <c r="CI43" t="str">
        <f t="shared" si="89"/>
        <v>No Curl</v>
      </c>
      <c r="CJ43">
        <f t="shared" si="137"/>
        <v>4.8239575548832088</v>
      </c>
      <c r="CK43">
        <f t="shared" si="138"/>
        <v>0</v>
      </c>
      <c r="CL43">
        <f t="shared" si="90"/>
        <v>2.5220671397405274</v>
      </c>
      <c r="CM43">
        <f t="shared" si="139"/>
        <v>2.825626001536774</v>
      </c>
      <c r="CN43">
        <f t="shared" si="140"/>
        <v>0</v>
      </c>
    </row>
    <row r="44" spans="1:92" x14ac:dyDescent="0.25">
      <c r="A44">
        <v>0.28999999999999998</v>
      </c>
      <c r="B44">
        <f t="shared" si="57"/>
        <v>2.9423999999999999E-2</v>
      </c>
      <c r="C44">
        <f t="shared" si="3"/>
        <v>1.7654399999999999</v>
      </c>
      <c r="D44">
        <f t="shared" si="6"/>
        <v>0.5795774647887324</v>
      </c>
      <c r="E44">
        <f t="shared" si="4"/>
        <v>0.32829066113191752</v>
      </c>
      <c r="F44">
        <f t="shared" si="5"/>
        <v>9.6596244131455407E-3</v>
      </c>
      <c r="H44">
        <v>21</v>
      </c>
      <c r="I44">
        <v>2.1</v>
      </c>
      <c r="J44">
        <f t="shared" si="91"/>
        <v>2.0549999999999966</v>
      </c>
      <c r="K44">
        <f t="shared" si="141"/>
        <v>0.6</v>
      </c>
      <c r="L44">
        <f t="shared" si="92"/>
        <v>0.99676637025060622</v>
      </c>
      <c r="M44" t="str">
        <f t="shared" si="58"/>
        <v>No Curl</v>
      </c>
      <c r="N44">
        <f t="shared" si="142"/>
        <v>4.4624999999999968</v>
      </c>
      <c r="P44">
        <f t="shared" si="154"/>
        <v>2.2424482618746446</v>
      </c>
      <c r="Q44">
        <f t="shared" si="144"/>
        <v>0.6</v>
      </c>
      <c r="R44">
        <f t="shared" si="155"/>
        <v>0.5842592592592557</v>
      </c>
      <c r="S44">
        <f t="shared" si="156"/>
        <v>2.2805830679474255</v>
      </c>
      <c r="T44">
        <f t="shared" si="157"/>
        <v>2.3187178740202081</v>
      </c>
      <c r="U44">
        <f t="shared" si="158"/>
        <v>3.8134806072781746E-2</v>
      </c>
      <c r="V44" t="str">
        <f t="shared" si="159"/>
        <v>Weak initial curl</v>
      </c>
      <c r="W44">
        <f t="shared" si="152"/>
        <v>5.0179481356461206</v>
      </c>
      <c r="X44">
        <f t="shared" si="153"/>
        <v>2.8928554355318176E-4</v>
      </c>
      <c r="Y44">
        <f t="shared" si="160"/>
        <v>2.3136873486023548</v>
      </c>
      <c r="Z44">
        <f t="shared" si="161"/>
        <v>0.47218743168119121</v>
      </c>
      <c r="AA44">
        <f t="shared" si="151"/>
        <v>-3.4273230719294491E-4</v>
      </c>
      <c r="AC44">
        <f t="shared" si="96"/>
        <v>2.2122617599296945</v>
      </c>
      <c r="AD44">
        <f t="shared" si="162"/>
        <v>0.6</v>
      </c>
      <c r="AE44">
        <f t="shared" si="98"/>
        <v>0.58796296296295925</v>
      </c>
      <c r="AF44">
        <f t="shared" si="99"/>
        <v>2.2882120332903484</v>
      </c>
      <c r="AG44">
        <f t="shared" si="100"/>
        <v>2.3641623066510005</v>
      </c>
      <c r="AH44">
        <f t="shared" si="64"/>
        <v>7.5950273360652965E-2</v>
      </c>
      <c r="AI44" t="str">
        <f t="shared" si="65"/>
        <v>Weak initial curl</v>
      </c>
      <c r="AJ44">
        <f t="shared" si="101"/>
        <v>5.0359342611210467</v>
      </c>
      <c r="AK44">
        <f t="shared" si="102"/>
        <v>-9.0275242378491118E-4</v>
      </c>
      <c r="AL44">
        <f t="shared" si="66"/>
        <v>2.3542931919718053</v>
      </c>
      <c r="AM44">
        <f t="shared" si="103"/>
        <v>0.92423043488320589</v>
      </c>
      <c r="AN44">
        <f t="shared" si="104"/>
        <v>-1.5391905508824644E-3</v>
      </c>
      <c r="AP44">
        <f t="shared" si="105"/>
        <v>2.182969535598672</v>
      </c>
      <c r="AQ44">
        <f t="shared" si="163"/>
        <v>0.6</v>
      </c>
      <c r="AR44">
        <f t="shared" si="107"/>
        <v>0.59259259259258867</v>
      </c>
      <c r="AS44">
        <f t="shared" si="108"/>
        <v>2.2964470271597013</v>
      </c>
      <c r="AT44">
        <f t="shared" si="109"/>
        <v>2.4099245187207305</v>
      </c>
      <c r="AU44">
        <f t="shared" si="70"/>
        <v>0.11347749156102926</v>
      </c>
      <c r="AV44" t="str">
        <f t="shared" si="71"/>
        <v>Weak initial curl</v>
      </c>
      <c r="AW44">
        <f t="shared" si="110"/>
        <v>5.0553603183664411</v>
      </c>
      <c r="AX44">
        <f t="shared" si="111"/>
        <v>-6.348731700874207E-4</v>
      </c>
      <c r="AY44">
        <f t="shared" si="72"/>
        <v>2.3953934860956303</v>
      </c>
      <c r="AZ44">
        <f t="shared" si="112"/>
        <v>1.3572695893270323</v>
      </c>
      <c r="BA44">
        <f t="shared" si="113"/>
        <v>-6.7877454586846484E-4</v>
      </c>
      <c r="BC44">
        <f t="shared" si="114"/>
        <v>2.1543661939934236</v>
      </c>
      <c r="BD44">
        <f t="shared" si="164"/>
        <v>0.6</v>
      </c>
      <c r="BE44">
        <f t="shared" si="116"/>
        <v>0.5972222222222181</v>
      </c>
      <c r="BF44">
        <f t="shared" si="117"/>
        <v>2.3045267579312774</v>
      </c>
      <c r="BG44">
        <f t="shared" si="118"/>
        <v>2.4546873218691307</v>
      </c>
      <c r="BH44">
        <f t="shared" si="76"/>
        <v>0.1501605639378536</v>
      </c>
      <c r="BI44" t="str">
        <f t="shared" si="77"/>
        <v>No Curl</v>
      </c>
      <c r="BJ44">
        <f t="shared" si="119"/>
        <v>5.0753302919268295</v>
      </c>
      <c r="BK44">
        <f t="shared" si="120"/>
        <v>0</v>
      </c>
      <c r="BL44">
        <f t="shared" si="78"/>
        <v>2.4357270553129911</v>
      </c>
      <c r="BM44">
        <f t="shared" si="121"/>
        <v>1.7663985751125049</v>
      </c>
      <c r="BN44">
        <f t="shared" si="122"/>
        <v>0</v>
      </c>
      <c r="BP44">
        <f t="shared" si="123"/>
        <v>2.1228623596626934</v>
      </c>
      <c r="BQ44">
        <f t="shared" si="165"/>
        <v>0.6</v>
      </c>
      <c r="BR44">
        <f t="shared" si="125"/>
        <v>0.63</v>
      </c>
      <c r="BS44">
        <f t="shared" si="126"/>
        <v>2.3132061986715198</v>
      </c>
      <c r="BT44">
        <f t="shared" si="127"/>
        <v>2.5035500376803448</v>
      </c>
      <c r="BU44">
        <f t="shared" si="82"/>
        <v>0.19034383900882568</v>
      </c>
      <c r="BV44" t="str">
        <f t="shared" si="83"/>
        <v>No Curl</v>
      </c>
      <c r="BW44">
        <f t="shared" si="128"/>
        <v>5.0961958887379444</v>
      </c>
      <c r="BX44">
        <f t="shared" si="129"/>
        <v>0</v>
      </c>
      <c r="BY44">
        <f t="shared" si="84"/>
        <v>2.4798757112072072</v>
      </c>
      <c r="BZ44">
        <f t="shared" si="130"/>
        <v>2.1994202127408653</v>
      </c>
      <c r="CA44">
        <f t="shared" si="131"/>
        <v>0</v>
      </c>
      <c r="CC44">
        <f t="shared" si="132"/>
        <v>2.045795660161561</v>
      </c>
      <c r="CD44">
        <f t="shared" si="166"/>
        <v>0.6</v>
      </c>
      <c r="CE44">
        <f t="shared" si="134"/>
        <v>0.63</v>
      </c>
      <c r="CF44">
        <f t="shared" si="135"/>
        <v>2.293340220136308</v>
      </c>
      <c r="CG44">
        <f t="shared" si="136"/>
        <v>2.5408847801110559</v>
      </c>
      <c r="CH44">
        <f t="shared" si="88"/>
        <v>0.24754455997474745</v>
      </c>
      <c r="CI44" t="str">
        <f t="shared" si="89"/>
        <v>No Curl</v>
      </c>
      <c r="CJ44">
        <f t="shared" si="137"/>
        <v>5.0543232091294916</v>
      </c>
      <c r="CK44">
        <f t="shared" si="138"/>
        <v>0</v>
      </c>
      <c r="CL44">
        <f t="shared" si="90"/>
        <v>2.5107727227720731</v>
      </c>
      <c r="CM44">
        <f t="shared" si="139"/>
        <v>2.8256260015367736</v>
      </c>
      <c r="CN44">
        <f t="shared" si="140"/>
        <v>0</v>
      </c>
    </row>
    <row r="45" spans="1:92" x14ac:dyDescent="0.25">
      <c r="A45">
        <v>0.3</v>
      </c>
      <c r="B45">
        <f t="shared" si="57"/>
        <v>2.9374999999999998E-2</v>
      </c>
      <c r="C45">
        <f t="shared" si="3"/>
        <v>1.7625</v>
      </c>
      <c r="D45">
        <f t="shared" si="6"/>
        <v>0.57887323943661972</v>
      </c>
      <c r="E45">
        <f t="shared" si="4"/>
        <v>0.32843871741084807</v>
      </c>
      <c r="F45">
        <f t="shared" si="5"/>
        <v>9.6478873239436609E-3</v>
      </c>
      <c r="H45">
        <v>22</v>
      </c>
      <c r="I45">
        <v>2.2000000000000002</v>
      </c>
      <c r="J45">
        <f t="shared" si="91"/>
        <v>2.0483333333333298</v>
      </c>
      <c r="K45">
        <f t="shared" si="141"/>
        <v>0.6</v>
      </c>
      <c r="L45">
        <f t="shared" si="92"/>
        <v>0.99675587996755877</v>
      </c>
      <c r="M45" t="str">
        <f t="shared" si="58"/>
        <v>No Curl</v>
      </c>
      <c r="N45">
        <f t="shared" si="142"/>
        <v>4.6676666666666629</v>
      </c>
      <c r="P45">
        <f t="shared" si="154"/>
        <v>2.2327979984791781</v>
      </c>
      <c r="Q45">
        <f t="shared" si="144"/>
        <v>0.6</v>
      </c>
      <c r="R45">
        <f t="shared" si="155"/>
        <v>0.58333333333332982</v>
      </c>
      <c r="S45">
        <f t="shared" si="156"/>
        <v>2.2707686933305791</v>
      </c>
      <c r="T45">
        <f t="shared" si="157"/>
        <v>2.3087393881819818</v>
      </c>
      <c r="U45">
        <f t="shared" si="158"/>
        <v>3.7970694851401809E-2</v>
      </c>
      <c r="V45" t="str">
        <f t="shared" si="159"/>
        <v>Weak initial curl</v>
      </c>
      <c r="W45">
        <f t="shared" si="152"/>
        <v>5.246006442440863</v>
      </c>
      <c r="X45">
        <f t="shared" si="153"/>
        <v>3.8198818750651443E-4</v>
      </c>
      <c r="Y45">
        <f t="shared" si="160"/>
        <v>2.3037305113774433</v>
      </c>
      <c r="Z45">
        <f t="shared" si="161"/>
        <v>0.47218743168119021</v>
      </c>
      <c r="AA45">
        <f t="shared" si="151"/>
        <v>-3.1244413001237727E-4</v>
      </c>
      <c r="AC45">
        <f t="shared" si="96"/>
        <v>2.2027345725944469</v>
      </c>
      <c r="AD45">
        <f t="shared" si="162"/>
        <v>0.6</v>
      </c>
      <c r="AE45">
        <f t="shared" si="98"/>
        <v>0.58703703703703336</v>
      </c>
      <c r="AF45">
        <f t="shared" si="99"/>
        <v>2.2783577632854199</v>
      </c>
      <c r="AG45">
        <f t="shared" si="100"/>
        <v>2.3539809539763916</v>
      </c>
      <c r="AH45">
        <f t="shared" si="64"/>
        <v>7.5623190690972342E-2</v>
      </c>
      <c r="AI45" t="str">
        <f t="shared" si="65"/>
        <v>Weak initial curl</v>
      </c>
      <c r="AJ45">
        <f t="shared" si="101"/>
        <v>5.2647554644500811</v>
      </c>
      <c r="AK45">
        <f t="shared" si="102"/>
        <v>-8.3031166696396618E-4</v>
      </c>
      <c r="AL45">
        <f t="shared" si="66"/>
        <v>2.3441543410056673</v>
      </c>
      <c r="AM45">
        <f t="shared" si="103"/>
        <v>0.924230434883206</v>
      </c>
      <c r="AN45">
        <f t="shared" si="104"/>
        <v>-1.5953412843841982E-3</v>
      </c>
      <c r="AP45">
        <f t="shared" si="105"/>
        <v>2.1735552026819085</v>
      </c>
      <c r="AQ45">
        <f t="shared" si="163"/>
        <v>0.6</v>
      </c>
      <c r="AR45">
        <f t="shared" si="107"/>
        <v>0.59166666666666279</v>
      </c>
      <c r="AS45">
        <f t="shared" si="108"/>
        <v>2.2865433081719488</v>
      </c>
      <c r="AT45">
        <f t="shared" si="109"/>
        <v>2.3995314136619892</v>
      </c>
      <c r="AU45">
        <f t="shared" si="70"/>
        <v>0.11298810549004035</v>
      </c>
      <c r="AV45" t="str">
        <f t="shared" si="71"/>
        <v>Weak initial curl</v>
      </c>
      <c r="AW45">
        <f t="shared" si="110"/>
        <v>5.2850050210824113</v>
      </c>
      <c r="AX45">
        <f t="shared" si="111"/>
        <v>-5.8765463950314104E-4</v>
      </c>
      <c r="AY45">
        <f t="shared" si="72"/>
        <v>2.3850630479575798</v>
      </c>
      <c r="AZ45">
        <f t="shared" si="112"/>
        <v>1.3572695893270306</v>
      </c>
      <c r="BA45">
        <f t="shared" si="113"/>
        <v>-7.1865857676861513E-4</v>
      </c>
      <c r="BC45">
        <f t="shared" si="114"/>
        <v>2.1450717480473744</v>
      </c>
      <c r="BD45">
        <f t="shared" si="164"/>
        <v>0.6</v>
      </c>
      <c r="BE45">
        <f t="shared" si="116"/>
        <v>0.59537037037036633</v>
      </c>
      <c r="BF45">
        <f t="shared" si="117"/>
        <v>2.2945844837522009</v>
      </c>
      <c r="BG45">
        <f t="shared" si="118"/>
        <v>2.444097219457027</v>
      </c>
      <c r="BH45">
        <f t="shared" si="76"/>
        <v>0.14951273570482626</v>
      </c>
      <c r="BI45" t="str">
        <f t="shared" si="77"/>
        <v>No Curl</v>
      </c>
      <c r="BJ45">
        <f t="shared" si="119"/>
        <v>5.3057829677199573</v>
      </c>
      <c r="BK45">
        <f t="shared" si="120"/>
        <v>0</v>
      </c>
      <c r="BL45">
        <f t="shared" si="78"/>
        <v>2.4252187519808763</v>
      </c>
      <c r="BM45">
        <f t="shared" si="121"/>
        <v>1.7663985751125055</v>
      </c>
      <c r="BN45">
        <f t="shared" si="122"/>
        <v>0</v>
      </c>
      <c r="BP45">
        <f t="shared" si="123"/>
        <v>2.1136942278910849</v>
      </c>
      <c r="BQ45">
        <f t="shared" si="165"/>
        <v>0.6</v>
      </c>
      <c r="BR45">
        <f t="shared" si="125"/>
        <v>0.59999999999999576</v>
      </c>
      <c r="BS45">
        <f t="shared" si="126"/>
        <v>2.303216017655878</v>
      </c>
      <c r="BT45">
        <f t="shared" si="127"/>
        <v>2.4927378074206699</v>
      </c>
      <c r="BU45">
        <f t="shared" si="82"/>
        <v>0.1895217897647925</v>
      </c>
      <c r="BV45" t="str">
        <f t="shared" si="83"/>
        <v>No Curl</v>
      </c>
      <c r="BW45">
        <f t="shared" si="128"/>
        <v>5.327516508605096</v>
      </c>
      <c r="BX45">
        <f t="shared" si="129"/>
        <v>0</v>
      </c>
      <c r="BY45">
        <f t="shared" si="84"/>
        <v>2.4691657246675369</v>
      </c>
      <c r="BZ45">
        <f t="shared" si="130"/>
        <v>2.1994202127408635</v>
      </c>
      <c r="CA45">
        <f t="shared" si="131"/>
        <v>0</v>
      </c>
      <c r="CC45">
        <f t="shared" si="132"/>
        <v>2.0365928880394359</v>
      </c>
      <c r="CD45">
        <f t="shared" si="166"/>
        <v>0.6</v>
      </c>
      <c r="CE45">
        <f t="shared" si="134"/>
        <v>0.63</v>
      </c>
      <c r="CF45">
        <f t="shared" si="135"/>
        <v>2.2830238978097901</v>
      </c>
      <c r="CG45">
        <f t="shared" si="136"/>
        <v>2.5294549075801447</v>
      </c>
      <c r="CH45">
        <f t="shared" si="88"/>
        <v>0.24643100977035437</v>
      </c>
      <c r="CI45" t="str">
        <f t="shared" si="89"/>
        <v>No Curl</v>
      </c>
      <c r="CJ45">
        <f t="shared" si="137"/>
        <v>5.2836572311431222</v>
      </c>
      <c r="CK45">
        <f t="shared" si="138"/>
        <v>0</v>
      </c>
      <c r="CL45">
        <f t="shared" si="90"/>
        <v>2.4994783058036192</v>
      </c>
      <c r="CM45">
        <f t="shared" si="139"/>
        <v>2.8256260015367731</v>
      </c>
      <c r="CN45">
        <f t="shared" si="140"/>
        <v>0</v>
      </c>
    </row>
    <row r="46" spans="1:92" x14ac:dyDescent="0.25">
      <c r="A46">
        <v>0.31</v>
      </c>
      <c r="B46">
        <f t="shared" si="57"/>
        <v>2.9323999999999999E-2</v>
      </c>
      <c r="C46">
        <f t="shared" si="3"/>
        <v>1.7594399999999999</v>
      </c>
      <c r="D46">
        <f t="shared" si="6"/>
        <v>0.57816901408450705</v>
      </c>
      <c r="E46">
        <f t="shared" si="4"/>
        <v>0.32860967926414492</v>
      </c>
      <c r="F46">
        <f t="shared" si="5"/>
        <v>9.6361502347417846E-3</v>
      </c>
      <c r="H46">
        <v>23</v>
      </c>
      <c r="I46">
        <v>2.2999999999999998</v>
      </c>
      <c r="J46">
        <f t="shared" si="91"/>
        <v>2.041666666666663</v>
      </c>
      <c r="K46">
        <f t="shared" si="141"/>
        <v>0.6</v>
      </c>
      <c r="L46">
        <f t="shared" si="92"/>
        <v>0.99674532139951166</v>
      </c>
      <c r="M46" t="str">
        <f t="shared" si="58"/>
        <v>No Curl</v>
      </c>
      <c r="N46">
        <f t="shared" si="142"/>
        <v>4.8721666666666623</v>
      </c>
      <c r="P46">
        <f t="shared" si="154"/>
        <v>2.2231578504304554</v>
      </c>
      <c r="Q46">
        <f t="shared" si="144"/>
        <v>0.6</v>
      </c>
      <c r="R46">
        <f t="shared" si="155"/>
        <v>0.58240740740740393</v>
      </c>
      <c r="S46">
        <f t="shared" si="156"/>
        <v>2.2609646060808495</v>
      </c>
      <c r="T46">
        <f t="shared" si="157"/>
        <v>2.2987713617312453</v>
      </c>
      <c r="U46">
        <f t="shared" si="158"/>
        <v>3.780675565039493E-2</v>
      </c>
      <c r="V46" t="str">
        <f t="shared" si="159"/>
        <v>Weak initial curl</v>
      </c>
      <c r="W46">
        <f t="shared" si="152"/>
        <v>5.4730833117739213</v>
      </c>
      <c r="X46">
        <f t="shared" si="153"/>
        <v>4.7983468969695818E-4</v>
      </c>
      <c r="Y46">
        <f t="shared" si="160"/>
        <v>2.2937841108480783</v>
      </c>
      <c r="Z46">
        <f t="shared" si="161"/>
        <v>0.47218743168118993</v>
      </c>
      <c r="AA46">
        <f t="shared" si="151"/>
        <v>-2.7505529745833868E-4</v>
      </c>
      <c r="AC46">
        <f t="shared" si="96"/>
        <v>2.193217329255909</v>
      </c>
      <c r="AD46">
        <f t="shared" si="162"/>
        <v>0.6</v>
      </c>
      <c r="AE46">
        <f t="shared" si="98"/>
        <v>0.58611111111110747</v>
      </c>
      <c r="AF46">
        <f t="shared" si="99"/>
        <v>2.2685137786695635</v>
      </c>
      <c r="AG46">
        <f t="shared" si="100"/>
        <v>2.3438102280832172</v>
      </c>
      <c r="AH46">
        <f t="shared" si="64"/>
        <v>7.5296449413654098E-2</v>
      </c>
      <c r="AI46" t="str">
        <f t="shared" si="65"/>
        <v>Weak initial curl</v>
      </c>
      <c r="AJ46">
        <f t="shared" si="101"/>
        <v>5.4925912407786228</v>
      </c>
      <c r="AK46">
        <f t="shared" si="102"/>
        <v>-7.527275464576708E-4</v>
      </c>
      <c r="AL46">
        <f t="shared" si="66"/>
        <v>2.3340260724598281</v>
      </c>
      <c r="AM46">
        <f t="shared" si="103"/>
        <v>0.92423043488320666</v>
      </c>
      <c r="AN46">
        <f t="shared" si="104"/>
        <v>-1.6458241467466916E-3</v>
      </c>
      <c r="AP46">
        <f t="shared" si="105"/>
        <v>2.1641506439657117</v>
      </c>
      <c r="AQ46">
        <f t="shared" si="163"/>
        <v>0.6</v>
      </c>
      <c r="AR46">
        <f t="shared" si="107"/>
        <v>0.5907407407407369</v>
      </c>
      <c r="AS46">
        <f t="shared" si="108"/>
        <v>2.2766498714778649</v>
      </c>
      <c r="AT46">
        <f t="shared" si="109"/>
        <v>2.3891490989900181</v>
      </c>
      <c r="AU46">
        <f t="shared" si="70"/>
        <v>0.11249922751215324</v>
      </c>
      <c r="AV46" t="str">
        <f t="shared" si="71"/>
        <v>Weak initial curl</v>
      </c>
      <c r="AW46">
        <f t="shared" si="110"/>
        <v>5.513659351899606</v>
      </c>
      <c r="AX46">
        <f t="shared" si="111"/>
        <v>-5.3529351924319754E-4</v>
      </c>
      <c r="AY46">
        <f t="shared" si="72"/>
        <v>2.3747433351439038</v>
      </c>
      <c r="AZ46">
        <f t="shared" si="112"/>
        <v>1.3572695893270295</v>
      </c>
      <c r="BA46">
        <f t="shared" si="113"/>
        <v>-7.5465829934650631E-4</v>
      </c>
      <c r="BC46">
        <f t="shared" si="114"/>
        <v>2.1357869106691973</v>
      </c>
      <c r="BD46">
        <f t="shared" si="164"/>
        <v>0.6</v>
      </c>
      <c r="BE46">
        <f t="shared" si="116"/>
        <v>0.59444444444444045</v>
      </c>
      <c r="BF46">
        <f t="shared" si="117"/>
        <v>2.2846524878637089</v>
      </c>
      <c r="BG46">
        <f t="shared" si="118"/>
        <v>2.4335180650582195</v>
      </c>
      <c r="BH46">
        <f t="shared" si="76"/>
        <v>0.1488655771945111</v>
      </c>
      <c r="BI46" t="str">
        <f t="shared" si="77"/>
        <v>No Curl</v>
      </c>
      <c r="BJ46">
        <f t="shared" si="119"/>
        <v>5.5352414160951771</v>
      </c>
      <c r="BK46">
        <f t="shared" si="120"/>
        <v>0</v>
      </c>
      <c r="BL46">
        <f t="shared" si="78"/>
        <v>2.414721312098437</v>
      </c>
      <c r="BM46">
        <f t="shared" si="121"/>
        <v>1.7663985751125062</v>
      </c>
      <c r="BN46">
        <f t="shared" si="122"/>
        <v>0</v>
      </c>
      <c r="BP46">
        <f t="shared" si="123"/>
        <v>2.1045355237185097</v>
      </c>
      <c r="BQ46">
        <f t="shared" si="165"/>
        <v>0.6</v>
      </c>
      <c r="BR46">
        <f t="shared" si="125"/>
        <v>0.59907407407406987</v>
      </c>
      <c r="BS46">
        <f t="shared" si="126"/>
        <v>2.2932361095533262</v>
      </c>
      <c r="BT46">
        <f t="shared" si="127"/>
        <v>2.4819366953881414</v>
      </c>
      <c r="BU46">
        <f t="shared" si="82"/>
        <v>0.18870058583481586</v>
      </c>
      <c r="BV46" t="str">
        <f t="shared" si="83"/>
        <v>No Curl</v>
      </c>
      <c r="BW46">
        <f t="shared" si="128"/>
        <v>5.5578381103706835</v>
      </c>
      <c r="BX46">
        <f t="shared" si="129"/>
        <v>0</v>
      </c>
      <c r="BY46">
        <f t="shared" si="84"/>
        <v>2.4584667512176939</v>
      </c>
      <c r="BZ46">
        <f t="shared" si="130"/>
        <v>2.1994202127408613</v>
      </c>
      <c r="CA46">
        <f t="shared" si="131"/>
        <v>0</v>
      </c>
      <c r="CC46">
        <f t="shared" si="132"/>
        <v>2.0273901159173109</v>
      </c>
      <c r="CD46">
        <f t="shared" si="166"/>
        <v>0.6</v>
      </c>
      <c r="CE46">
        <f t="shared" si="134"/>
        <v>0.63</v>
      </c>
      <c r="CF46">
        <f t="shared" si="135"/>
        <v>2.2727075754832722</v>
      </c>
      <c r="CG46">
        <f t="shared" si="136"/>
        <v>2.5180250350492339</v>
      </c>
      <c r="CH46">
        <f t="shared" si="88"/>
        <v>0.24531745956596152</v>
      </c>
      <c r="CI46" t="str">
        <f t="shared" si="89"/>
        <v>No Curl</v>
      </c>
      <c r="CJ46">
        <f t="shared" si="137"/>
        <v>5.5119596209241015</v>
      </c>
      <c r="CK46">
        <f t="shared" si="138"/>
        <v>0</v>
      </c>
      <c r="CL46">
        <f t="shared" si="90"/>
        <v>2.4881838888351653</v>
      </c>
      <c r="CM46">
        <f t="shared" si="139"/>
        <v>2.8256260015367749</v>
      </c>
      <c r="CN46">
        <f t="shared" si="140"/>
        <v>0</v>
      </c>
    </row>
    <row r="47" spans="1:92" x14ac:dyDescent="0.25">
      <c r="A47">
        <v>0.32</v>
      </c>
      <c r="B47">
        <f t="shared" si="57"/>
        <v>2.9270999999999998E-2</v>
      </c>
      <c r="C47">
        <f t="shared" si="3"/>
        <v>1.7562599999999999</v>
      </c>
      <c r="D47">
        <f t="shared" si="6"/>
        <v>0.57746478873239437</v>
      </c>
      <c r="E47">
        <f t="shared" si="4"/>
        <v>0.32880370146356142</v>
      </c>
      <c r="F47">
        <f t="shared" si="5"/>
        <v>9.6244131455399048E-3</v>
      </c>
      <c r="H47">
        <v>24</v>
      </c>
      <c r="I47">
        <v>2.4</v>
      </c>
      <c r="J47">
        <f t="shared" si="91"/>
        <v>2.0349999999999961</v>
      </c>
      <c r="K47">
        <f t="shared" si="141"/>
        <v>0.6</v>
      </c>
      <c r="L47">
        <f t="shared" si="92"/>
        <v>0.99673469387755098</v>
      </c>
      <c r="M47" t="str">
        <f t="shared" si="58"/>
        <v>No Curl</v>
      </c>
      <c r="N47">
        <f t="shared" si="142"/>
        <v>5.0759999999999952</v>
      </c>
      <c r="P47">
        <f t="shared" si="154"/>
        <v>2.2135278177284765</v>
      </c>
      <c r="Q47">
        <f t="shared" si="144"/>
        <v>0.6</v>
      </c>
      <c r="R47">
        <f t="shared" si="155"/>
        <v>0.58148148148147805</v>
      </c>
      <c r="S47">
        <f t="shared" si="156"/>
        <v>2.2511708061982367</v>
      </c>
      <c r="T47">
        <f t="shared" si="157"/>
        <v>2.2888137946679987</v>
      </c>
      <c r="U47">
        <f t="shared" si="158"/>
        <v>3.7642988469761107E-2</v>
      </c>
      <c r="V47" t="str">
        <f t="shared" si="159"/>
        <v>Weak initial curl</v>
      </c>
      <c r="W47">
        <f t="shared" si="152"/>
        <v>5.6991797723820063</v>
      </c>
      <c r="X47">
        <f t="shared" si="153"/>
        <v>5.8282505012451297E-4</v>
      </c>
      <c r="Y47">
        <f t="shared" si="160"/>
        <v>2.2838481470142598</v>
      </c>
      <c r="Z47">
        <f t="shared" si="161"/>
        <v>0.47218743168119043</v>
      </c>
      <c r="AA47">
        <f t="shared" si="151"/>
        <v>-2.3020208382673688E-4</v>
      </c>
      <c r="AC47">
        <f t="shared" si="96"/>
        <v>2.1837100299140806</v>
      </c>
      <c r="AD47">
        <f t="shared" si="162"/>
        <v>0.6</v>
      </c>
      <c r="AE47">
        <f t="shared" si="98"/>
        <v>0.58518518518518159</v>
      </c>
      <c r="AF47">
        <f t="shared" si="99"/>
        <v>2.258680079442779</v>
      </c>
      <c r="AG47">
        <f t="shared" si="100"/>
        <v>2.3336501289714766</v>
      </c>
      <c r="AH47">
        <f t="shared" si="64"/>
        <v>7.4970049528698013E-2</v>
      </c>
      <c r="AI47" t="str">
        <f t="shared" si="65"/>
        <v>Weak initial curl</v>
      </c>
      <c r="AJ47">
        <f t="shared" si="101"/>
        <v>5.7194426186455791</v>
      </c>
      <c r="AK47">
        <f t="shared" si="102"/>
        <v>-6.7000006226602504E-4</v>
      </c>
      <c r="AL47">
        <f t="shared" si="66"/>
        <v>2.3239083863342871</v>
      </c>
      <c r="AM47">
        <f t="shared" si="103"/>
        <v>0.92423043488320467</v>
      </c>
      <c r="AN47">
        <f t="shared" si="104"/>
        <v>-1.6902754472359423E-3</v>
      </c>
      <c r="AP47">
        <f t="shared" si="105"/>
        <v>2.154755859450082</v>
      </c>
      <c r="AQ47">
        <f t="shared" si="163"/>
        <v>0.6</v>
      </c>
      <c r="AR47">
        <f t="shared" si="107"/>
        <v>0.58981481481481102</v>
      </c>
      <c r="AS47">
        <f t="shared" si="108"/>
        <v>2.2667667170774499</v>
      </c>
      <c r="AT47">
        <f t="shared" si="109"/>
        <v>2.3787775747048179</v>
      </c>
      <c r="AU47">
        <f t="shared" si="70"/>
        <v>0.11201085762736795</v>
      </c>
      <c r="AV47" t="str">
        <f t="shared" si="71"/>
        <v>Weak initial curl</v>
      </c>
      <c r="AW47">
        <f t="shared" si="110"/>
        <v>5.7413243390473925</v>
      </c>
      <c r="AX47">
        <f t="shared" si="111"/>
        <v>-4.7778980930759083E-4</v>
      </c>
      <c r="AY47">
        <f t="shared" si="72"/>
        <v>2.3644343476546026</v>
      </c>
      <c r="AZ47">
        <f t="shared" si="112"/>
        <v>1.3572695893270292</v>
      </c>
      <c r="BA47">
        <f t="shared" si="113"/>
        <v>-7.8641007759888617E-4</v>
      </c>
      <c r="BC47">
        <f t="shared" si="114"/>
        <v>2.1265116818588927</v>
      </c>
      <c r="BD47">
        <f t="shared" si="164"/>
        <v>0.6</v>
      </c>
      <c r="BE47">
        <f t="shared" si="116"/>
        <v>0.59351851851851456</v>
      </c>
      <c r="BF47">
        <f t="shared" si="117"/>
        <v>2.2747307702658013</v>
      </c>
      <c r="BG47">
        <f t="shared" si="118"/>
        <v>2.422949858672709</v>
      </c>
      <c r="BH47">
        <f t="shared" si="76"/>
        <v>0.14821908840690812</v>
      </c>
      <c r="BI47" t="str">
        <f t="shared" si="77"/>
        <v>No Curl</v>
      </c>
      <c r="BJ47">
        <f t="shared" si="119"/>
        <v>5.763706664881548</v>
      </c>
      <c r="BK47">
        <f t="shared" si="120"/>
        <v>0</v>
      </c>
      <c r="BL47">
        <f t="shared" si="78"/>
        <v>2.4042347356656717</v>
      </c>
      <c r="BM47">
        <f t="shared" si="121"/>
        <v>1.766398575112508</v>
      </c>
      <c r="BN47">
        <f t="shared" si="122"/>
        <v>0</v>
      </c>
      <c r="BP47">
        <f t="shared" si="123"/>
        <v>2.095386247144968</v>
      </c>
      <c r="BQ47">
        <f t="shared" si="165"/>
        <v>0.6</v>
      </c>
      <c r="BR47">
        <f t="shared" si="125"/>
        <v>0.59814814814814399</v>
      </c>
      <c r="BS47">
        <f t="shared" si="126"/>
        <v>2.2832664743638644</v>
      </c>
      <c r="BT47">
        <f t="shared" si="127"/>
        <v>2.4711467015827595</v>
      </c>
      <c r="BU47">
        <f t="shared" si="82"/>
        <v>0.18788022721889575</v>
      </c>
      <c r="BV47" t="str">
        <f t="shared" si="83"/>
        <v>No Curl</v>
      </c>
      <c r="BW47">
        <f t="shared" si="128"/>
        <v>5.787161721326016</v>
      </c>
      <c r="BX47">
        <f t="shared" si="129"/>
        <v>0</v>
      </c>
      <c r="BY47">
        <f t="shared" si="84"/>
        <v>2.4477787908576785</v>
      </c>
      <c r="BZ47">
        <f t="shared" si="130"/>
        <v>2.19942021274086</v>
      </c>
      <c r="CA47">
        <f t="shared" si="131"/>
        <v>0</v>
      </c>
      <c r="CC47">
        <f t="shared" si="132"/>
        <v>2.0181873437951858</v>
      </c>
      <c r="CD47">
        <f t="shared" si="166"/>
        <v>0.6</v>
      </c>
      <c r="CE47">
        <f t="shared" si="134"/>
        <v>0.63</v>
      </c>
      <c r="CF47">
        <f t="shared" si="135"/>
        <v>2.2623912531567543</v>
      </c>
      <c r="CG47">
        <f t="shared" si="136"/>
        <v>2.5065951625183227</v>
      </c>
      <c r="CH47">
        <f t="shared" si="88"/>
        <v>0.24420390936156844</v>
      </c>
      <c r="CI47" t="str">
        <f t="shared" si="89"/>
        <v>No Curl</v>
      </c>
      <c r="CJ47">
        <f t="shared" si="137"/>
        <v>5.7392303784724286</v>
      </c>
      <c r="CK47">
        <f t="shared" si="138"/>
        <v>0</v>
      </c>
      <c r="CL47">
        <f t="shared" si="90"/>
        <v>2.4768894718667114</v>
      </c>
      <c r="CM47">
        <f t="shared" si="139"/>
        <v>2.825626001536774</v>
      </c>
      <c r="CN47">
        <f t="shared" si="140"/>
        <v>0</v>
      </c>
    </row>
    <row r="48" spans="1:92" x14ac:dyDescent="0.25">
      <c r="A48">
        <v>0.33</v>
      </c>
      <c r="B48">
        <f t="shared" si="57"/>
        <v>2.9215999999999999E-2</v>
      </c>
      <c r="C48">
        <f t="shared" si="3"/>
        <v>1.7529599999999999</v>
      </c>
      <c r="D48">
        <f t="shared" ref="D48:D79" si="167">D47-(1/142)*0.1</f>
        <v>0.5767605633802817</v>
      </c>
      <c r="E48">
        <f t="shared" si="4"/>
        <v>0.32902094935439585</v>
      </c>
      <c r="F48">
        <f t="shared" si="5"/>
        <v>9.6126760563380285E-3</v>
      </c>
      <c r="H48">
        <v>25</v>
      </c>
      <c r="I48">
        <v>2.5</v>
      </c>
      <c r="J48">
        <f t="shared" si="91"/>
        <v>2.0283333333333293</v>
      </c>
      <c r="K48">
        <f t="shared" si="141"/>
        <v>0.6</v>
      </c>
      <c r="L48">
        <f t="shared" si="92"/>
        <v>0.9967239967239967</v>
      </c>
      <c r="M48" t="str">
        <f t="shared" si="58"/>
        <v>No Curl</v>
      </c>
      <c r="N48">
        <f t="shared" si="142"/>
        <v>5.2791666666666615</v>
      </c>
      <c r="P48">
        <f t="shared" si="154"/>
        <v>2.2039079003732409</v>
      </c>
      <c r="Q48">
        <f t="shared" si="144"/>
        <v>0.6</v>
      </c>
      <c r="R48">
        <f t="shared" si="155"/>
        <v>0.58055555555555216</v>
      </c>
      <c r="S48">
        <f t="shared" si="156"/>
        <v>2.2413872936827404</v>
      </c>
      <c r="T48">
        <f t="shared" si="157"/>
        <v>2.2788666869922416</v>
      </c>
      <c r="U48">
        <f t="shared" si="158"/>
        <v>3.7479393309500342E-2</v>
      </c>
      <c r="V48" t="str">
        <f t="shared" si="159"/>
        <v>Weak initial curl</v>
      </c>
      <c r="W48">
        <f t="shared" si="152"/>
        <v>5.9242968530018301</v>
      </c>
      <c r="X48">
        <f t="shared" si="153"/>
        <v>6.9095926878917884E-4</v>
      </c>
      <c r="Y48">
        <f t="shared" si="160"/>
        <v>2.2739226198759876</v>
      </c>
      <c r="Z48">
        <f t="shared" si="161"/>
        <v>0.47218743168119159</v>
      </c>
      <c r="AA48">
        <f t="shared" si="151"/>
        <v>-1.7752076341347948E-4</v>
      </c>
      <c r="AC48">
        <f t="shared" si="96"/>
        <v>2.1742126745689618</v>
      </c>
      <c r="AD48">
        <f t="shared" si="162"/>
        <v>0.6</v>
      </c>
      <c r="AE48">
        <f t="shared" si="98"/>
        <v>0.5842592592592557</v>
      </c>
      <c r="AF48">
        <f t="shared" si="99"/>
        <v>2.2488566656050666</v>
      </c>
      <c r="AG48">
        <f t="shared" si="100"/>
        <v>2.3235006566411704</v>
      </c>
      <c r="AH48">
        <f t="shared" si="64"/>
        <v>7.4643991036104307E-2</v>
      </c>
      <c r="AI48" t="str">
        <f t="shared" si="65"/>
        <v>Weak initial curl</v>
      </c>
      <c r="AJ48">
        <f t="shared" si="101"/>
        <v>5.9453106265898574</v>
      </c>
      <c r="AK48">
        <f t="shared" si="102"/>
        <v>-5.8212921438902825E-4</v>
      </c>
      <c r="AL48">
        <f t="shared" si="66"/>
        <v>2.3138012826290444</v>
      </c>
      <c r="AM48">
        <f t="shared" si="103"/>
        <v>0.92423043488320289</v>
      </c>
      <c r="AN48">
        <f t="shared" si="104"/>
        <v>-1.7283314951179484E-3</v>
      </c>
      <c r="AP48">
        <f t="shared" si="105"/>
        <v>2.1453708491350194</v>
      </c>
      <c r="AQ48">
        <f t="shared" si="163"/>
        <v>0.6</v>
      </c>
      <c r="AR48">
        <f t="shared" si="107"/>
        <v>0.58888888888888513</v>
      </c>
      <c r="AS48">
        <f t="shared" si="108"/>
        <v>2.2568938449707039</v>
      </c>
      <c r="AT48">
        <f t="shared" si="109"/>
        <v>2.3684168408063884</v>
      </c>
      <c r="AU48">
        <f t="shared" si="70"/>
        <v>0.11152299583568448</v>
      </c>
      <c r="AV48" t="str">
        <f t="shared" si="71"/>
        <v>Weak initial curl</v>
      </c>
      <c r="AW48">
        <f t="shared" si="110"/>
        <v>5.9680010107551373</v>
      </c>
      <c r="AX48">
        <f t="shared" si="111"/>
        <v>-4.1514350969632094E-4</v>
      </c>
      <c r="AY48">
        <f t="shared" si="72"/>
        <v>2.3541360854896771</v>
      </c>
      <c r="AZ48">
        <f t="shared" si="112"/>
        <v>1.3572695893270297</v>
      </c>
      <c r="BA48">
        <f t="shared" si="113"/>
        <v>-8.1355027552250272E-4</v>
      </c>
      <c r="BC48">
        <f t="shared" si="114"/>
        <v>2.1172460616164606</v>
      </c>
      <c r="BD48">
        <f t="shared" si="164"/>
        <v>0.6</v>
      </c>
      <c r="BE48">
        <f t="shared" si="116"/>
        <v>0.59259259259258867</v>
      </c>
      <c r="BF48">
        <f t="shared" si="117"/>
        <v>2.2648193309584781</v>
      </c>
      <c r="BG48">
        <f t="shared" si="118"/>
        <v>2.4123926003004947</v>
      </c>
      <c r="BH48">
        <f t="shared" si="76"/>
        <v>0.14757326934201709</v>
      </c>
      <c r="BI48" t="str">
        <f t="shared" si="77"/>
        <v>No Curl</v>
      </c>
      <c r="BJ48">
        <f t="shared" si="119"/>
        <v>5.9911797419081285</v>
      </c>
      <c r="BK48">
        <f t="shared" si="120"/>
        <v>0</v>
      </c>
      <c r="BL48">
        <f t="shared" si="78"/>
        <v>2.3937590226825818</v>
      </c>
      <c r="BM48">
        <f t="shared" si="121"/>
        <v>1.7663985751125073</v>
      </c>
      <c r="BN48">
        <f t="shared" si="122"/>
        <v>0</v>
      </c>
      <c r="BP48">
        <f t="shared" si="123"/>
        <v>2.0862463981704598</v>
      </c>
      <c r="BQ48">
        <f t="shared" si="165"/>
        <v>0.6</v>
      </c>
      <c r="BR48">
        <f t="shared" si="125"/>
        <v>0.5972222222222181</v>
      </c>
      <c r="BS48">
        <f t="shared" si="126"/>
        <v>2.2733071120874926</v>
      </c>
      <c r="BT48">
        <f t="shared" si="127"/>
        <v>2.4603678260045241</v>
      </c>
      <c r="BU48">
        <f t="shared" si="82"/>
        <v>0.18706071391703216</v>
      </c>
      <c r="BV48" t="str">
        <f t="shared" si="83"/>
        <v>No Curl</v>
      </c>
      <c r="BW48">
        <f t="shared" si="128"/>
        <v>6.0154883687624023</v>
      </c>
      <c r="BX48">
        <f t="shared" si="129"/>
        <v>0</v>
      </c>
      <c r="BY48">
        <f t="shared" si="84"/>
        <v>2.4371018435874903</v>
      </c>
      <c r="BZ48">
        <f t="shared" si="130"/>
        <v>2.1994202127408582</v>
      </c>
      <c r="CA48">
        <f t="shared" si="131"/>
        <v>0</v>
      </c>
      <c r="CC48">
        <f t="shared" si="132"/>
        <v>2.0089845716730608</v>
      </c>
      <c r="CD48">
        <f t="shared" si="166"/>
        <v>0.6</v>
      </c>
      <c r="CE48">
        <f t="shared" si="134"/>
        <v>0.63</v>
      </c>
      <c r="CF48">
        <f t="shared" si="135"/>
        <v>2.2520749308302364</v>
      </c>
      <c r="CG48">
        <f t="shared" si="136"/>
        <v>2.4951652899874115</v>
      </c>
      <c r="CH48">
        <f t="shared" si="88"/>
        <v>0.24309035915717536</v>
      </c>
      <c r="CI48" t="str">
        <f t="shared" si="89"/>
        <v>No Curl</v>
      </c>
      <c r="CJ48">
        <f t="shared" si="137"/>
        <v>5.9654695037881043</v>
      </c>
      <c r="CK48">
        <f t="shared" si="138"/>
        <v>0</v>
      </c>
      <c r="CL48">
        <f t="shared" si="90"/>
        <v>2.465595054898257</v>
      </c>
      <c r="CM48">
        <f t="shared" si="139"/>
        <v>2.8256260015367736</v>
      </c>
      <c r="CN48">
        <f t="shared" si="140"/>
        <v>0</v>
      </c>
    </row>
    <row r="49" spans="1:92" x14ac:dyDescent="0.25">
      <c r="A49">
        <v>0.34</v>
      </c>
      <c r="B49">
        <f t="shared" si="57"/>
        <v>2.9158999999999997E-2</v>
      </c>
      <c r="C49">
        <f t="shared" si="3"/>
        <v>1.7495399999999999</v>
      </c>
      <c r="D49">
        <f t="shared" si="167"/>
        <v>0.57605633802816902</v>
      </c>
      <c r="E49">
        <f t="shared" si="4"/>
        <v>0.32926159906499369</v>
      </c>
      <c r="F49">
        <f t="shared" si="5"/>
        <v>9.6009389671361505E-3</v>
      </c>
      <c r="H49">
        <v>26</v>
      </c>
      <c r="I49">
        <v>2.6</v>
      </c>
      <c r="J49">
        <f t="shared" si="91"/>
        <v>2.0216666666666625</v>
      </c>
      <c r="K49">
        <f t="shared" si="141"/>
        <v>0.6</v>
      </c>
      <c r="L49">
        <f t="shared" si="92"/>
        <v>0.99671322925225958</v>
      </c>
      <c r="M49" t="str">
        <f t="shared" si="58"/>
        <v>No Curl</v>
      </c>
      <c r="N49">
        <f t="shared" si="142"/>
        <v>5.4816666666666611</v>
      </c>
      <c r="P49">
        <f t="shared" si="154"/>
        <v>2.1942980983647491</v>
      </c>
      <c r="Q49">
        <f t="shared" si="144"/>
        <v>0.6</v>
      </c>
      <c r="R49">
        <f t="shared" si="155"/>
        <v>0.57962962962962628</v>
      </c>
      <c r="S49">
        <f t="shared" si="156"/>
        <v>2.2316140685343608</v>
      </c>
      <c r="T49">
        <f t="shared" si="157"/>
        <v>2.2689300387039739</v>
      </c>
      <c r="U49">
        <f t="shared" si="158"/>
        <v>3.7315970169612411E-2</v>
      </c>
      <c r="V49" t="str">
        <f t="shared" si="159"/>
        <v>Weak initial curl</v>
      </c>
      <c r="W49">
        <f t="shared" si="152"/>
        <v>6.1484355823701042</v>
      </c>
      <c r="X49">
        <f t="shared" si="153"/>
        <v>8.0423734569095521E-4</v>
      </c>
      <c r="Y49">
        <f t="shared" si="160"/>
        <v>2.2640075294332611</v>
      </c>
      <c r="Z49">
        <f t="shared" si="161"/>
        <v>0.47218743168119104</v>
      </c>
      <c r="AA49">
        <f t="shared" si="151"/>
        <v>-1.166476105144742E-4</v>
      </c>
      <c r="AC49">
        <f t="shared" si="96"/>
        <v>2.1647252632205523</v>
      </c>
      <c r="AD49">
        <f t="shared" si="162"/>
        <v>0.6</v>
      </c>
      <c r="AE49">
        <f t="shared" si="98"/>
        <v>0.58333333333332982</v>
      </c>
      <c r="AF49">
        <f t="shared" si="99"/>
        <v>2.2390435371564257</v>
      </c>
      <c r="AG49">
        <f t="shared" si="100"/>
        <v>2.3133618110922982</v>
      </c>
      <c r="AH49">
        <f t="shared" si="64"/>
        <v>7.431827393587298E-2</v>
      </c>
      <c r="AI49" t="str">
        <f t="shared" si="65"/>
        <v>Weak initial curl</v>
      </c>
      <c r="AJ49">
        <f t="shared" si="101"/>
        <v>6.1701962931503642</v>
      </c>
      <c r="AK49">
        <f t="shared" si="102"/>
        <v>-4.8911500282668109E-4</v>
      </c>
      <c r="AL49">
        <f t="shared" si="66"/>
        <v>2.3037047613441013</v>
      </c>
      <c r="AM49">
        <f t="shared" si="103"/>
        <v>0.92423043488320122</v>
      </c>
      <c r="AN49">
        <f t="shared" si="104"/>
        <v>-1.7596285996587079E-3</v>
      </c>
      <c r="AP49">
        <f t="shared" si="105"/>
        <v>2.135995613020524</v>
      </c>
      <c r="AQ49">
        <f t="shared" si="163"/>
        <v>0.6</v>
      </c>
      <c r="AR49">
        <f t="shared" si="107"/>
        <v>0.58796296296295925</v>
      </c>
      <c r="AS49">
        <f t="shared" si="108"/>
        <v>2.2470312551576268</v>
      </c>
      <c r="AT49">
        <f t="shared" si="109"/>
        <v>2.3580668972947296</v>
      </c>
      <c r="AU49">
        <f t="shared" si="70"/>
        <v>0.11103564213710282</v>
      </c>
      <c r="AV49" t="str">
        <f t="shared" si="71"/>
        <v>Weak initial curl</v>
      </c>
      <c r="AW49">
        <f t="shared" si="110"/>
        <v>6.193690395252208</v>
      </c>
      <c r="AX49">
        <f t="shared" si="111"/>
        <v>-3.4735462040938724E-4</v>
      </c>
      <c r="AY49">
        <f t="shared" si="72"/>
        <v>2.343848548649127</v>
      </c>
      <c r="AZ49">
        <f t="shared" si="112"/>
        <v>1.3572695893270306</v>
      </c>
      <c r="BA49">
        <f t="shared" si="113"/>
        <v>-8.3571525711410367E-4</v>
      </c>
      <c r="BC49">
        <f t="shared" si="114"/>
        <v>2.1079900499419009</v>
      </c>
      <c r="BD49">
        <f t="shared" si="164"/>
        <v>0.6</v>
      </c>
      <c r="BE49">
        <f t="shared" si="116"/>
        <v>0.59166666666666279</v>
      </c>
      <c r="BF49">
        <f t="shared" si="117"/>
        <v>2.2549181699417393</v>
      </c>
      <c r="BG49">
        <f t="shared" si="118"/>
        <v>2.4018462899415769</v>
      </c>
      <c r="BH49">
        <f t="shared" si="76"/>
        <v>0.14692811999983801</v>
      </c>
      <c r="BI49" t="str">
        <f t="shared" si="77"/>
        <v>No Curl</v>
      </c>
      <c r="BJ49">
        <f t="shared" si="119"/>
        <v>6.2176616750039759</v>
      </c>
      <c r="BK49">
        <f t="shared" si="120"/>
        <v>0</v>
      </c>
      <c r="BL49">
        <f t="shared" si="78"/>
        <v>2.3832941731491655</v>
      </c>
      <c r="BM49">
        <f t="shared" si="121"/>
        <v>1.7663985751125053</v>
      </c>
      <c r="BN49">
        <f t="shared" si="122"/>
        <v>0</v>
      </c>
      <c r="BP49">
        <f t="shared" si="123"/>
        <v>2.0771159767949849</v>
      </c>
      <c r="BQ49">
        <f t="shared" si="165"/>
        <v>0.6</v>
      </c>
      <c r="BR49">
        <f t="shared" si="125"/>
        <v>0.59629629629629222</v>
      </c>
      <c r="BS49">
        <f t="shared" si="126"/>
        <v>2.2633580227242107</v>
      </c>
      <c r="BT49">
        <f t="shared" si="127"/>
        <v>2.4496000686534352</v>
      </c>
      <c r="BU49">
        <f t="shared" si="82"/>
        <v>0.18624204592922511</v>
      </c>
      <c r="BV49" t="str">
        <f t="shared" si="83"/>
        <v>No Curl</v>
      </c>
      <c r="BW49">
        <f t="shared" si="128"/>
        <v>6.2428190799711514</v>
      </c>
      <c r="BX49">
        <f t="shared" si="129"/>
        <v>0</v>
      </c>
      <c r="BY49">
        <f t="shared" si="84"/>
        <v>2.4264359094071297</v>
      </c>
      <c r="BZ49">
        <f t="shared" si="130"/>
        <v>2.1994202127408569</v>
      </c>
      <c r="CA49">
        <f t="shared" si="131"/>
        <v>0</v>
      </c>
      <c r="CC49">
        <f t="shared" si="132"/>
        <v>2.0000784300674987</v>
      </c>
      <c r="CD49">
        <f t="shared" si="166"/>
        <v>0.6</v>
      </c>
      <c r="CE49">
        <f t="shared" si="134"/>
        <v>0.59999999999999576</v>
      </c>
      <c r="CF49">
        <f t="shared" si="135"/>
        <v>2.2420911317891083</v>
      </c>
      <c r="CG49">
        <f t="shared" si="136"/>
        <v>2.4841038335107175</v>
      </c>
      <c r="CH49">
        <f t="shared" si="88"/>
        <v>0.24201270172160938</v>
      </c>
      <c r="CI49" t="str">
        <f t="shared" si="89"/>
        <v>No Curl</v>
      </c>
      <c r="CJ49">
        <f t="shared" si="137"/>
        <v>6.1906769968711277</v>
      </c>
      <c r="CK49">
        <f t="shared" si="138"/>
        <v>0</v>
      </c>
      <c r="CL49">
        <f t="shared" si="90"/>
        <v>2.4546646878807494</v>
      </c>
      <c r="CM49">
        <f t="shared" si="139"/>
        <v>2.8256260015367736</v>
      </c>
      <c r="CN49">
        <f t="shared" si="140"/>
        <v>0</v>
      </c>
    </row>
    <row r="50" spans="1:92" x14ac:dyDescent="0.25">
      <c r="A50">
        <v>0.35</v>
      </c>
      <c r="B50">
        <f t="shared" si="57"/>
        <v>2.9099999999999997E-2</v>
      </c>
      <c r="C50">
        <f t="shared" si="3"/>
        <v>1.7459999999999998</v>
      </c>
      <c r="D50">
        <f t="shared" si="167"/>
        <v>0.57535211267605635</v>
      </c>
      <c r="E50">
        <f t="shared" si="4"/>
        <v>0.32952583772970012</v>
      </c>
      <c r="F50">
        <f t="shared" si="5"/>
        <v>9.5892018779342725E-3</v>
      </c>
      <c r="H50">
        <v>27</v>
      </c>
      <c r="I50">
        <v>2.7</v>
      </c>
      <c r="J50">
        <f t="shared" si="91"/>
        <v>2.0149999999999957</v>
      </c>
      <c r="K50">
        <f t="shared" si="141"/>
        <v>0.6</v>
      </c>
      <c r="L50">
        <f t="shared" si="92"/>
        <v>0.99670239076669409</v>
      </c>
      <c r="M50" t="str">
        <f t="shared" si="58"/>
        <v>No Curl</v>
      </c>
      <c r="N50">
        <f t="shared" si="142"/>
        <v>5.6834999999999942</v>
      </c>
      <c r="P50">
        <f t="shared" si="154"/>
        <v>2.1846984117030015</v>
      </c>
      <c r="Q50">
        <f t="shared" si="144"/>
        <v>0.6</v>
      </c>
      <c r="R50">
        <f t="shared" si="155"/>
        <v>0.57870370370370039</v>
      </c>
      <c r="S50">
        <f t="shared" si="156"/>
        <v>2.2218511307530981</v>
      </c>
      <c r="T50">
        <f t="shared" si="157"/>
        <v>2.2590038498031966</v>
      </c>
      <c r="U50">
        <f t="shared" si="158"/>
        <v>3.7152719050097538E-2</v>
      </c>
      <c r="V50" t="str">
        <f t="shared" si="159"/>
        <v>Weak initial curl</v>
      </c>
      <c r="W50">
        <f t="shared" si="152"/>
        <v>6.3715969892235407</v>
      </c>
      <c r="X50">
        <f t="shared" si="153"/>
        <v>9.2265928082984261E-4</v>
      </c>
      <c r="Y50">
        <f t="shared" si="160"/>
        <v>2.2541028756860819</v>
      </c>
      <c r="Z50">
        <f t="shared" si="161"/>
        <v>0.47218743168119104</v>
      </c>
      <c r="AA50">
        <f t="shared" si="151"/>
        <v>-4.7218899425628683E-5</v>
      </c>
      <c r="AC50">
        <f t="shared" si="96"/>
        <v>2.1552477958688523</v>
      </c>
      <c r="AD50">
        <f t="shared" si="162"/>
        <v>0.6</v>
      </c>
      <c r="AE50">
        <f t="shared" si="98"/>
        <v>0.58240740740740393</v>
      </c>
      <c r="AF50">
        <f t="shared" si="99"/>
        <v>2.2292406940968568</v>
      </c>
      <c r="AG50">
        <f t="shared" si="100"/>
        <v>2.3032335923248604</v>
      </c>
      <c r="AH50">
        <f t="shared" si="64"/>
        <v>7.3992898228004034E-2</v>
      </c>
      <c r="AI50" t="str">
        <f t="shared" si="65"/>
        <v>Weak initial curl</v>
      </c>
      <c r="AJ50">
        <f t="shared" si="101"/>
        <v>6.3941006468660069</v>
      </c>
      <c r="AK50">
        <f t="shared" si="102"/>
        <v>-3.9095742757898349E-4</v>
      </c>
      <c r="AL50">
        <f t="shared" si="66"/>
        <v>2.293618822479456</v>
      </c>
      <c r="AM50">
        <f t="shared" si="103"/>
        <v>0.92423043488320011</v>
      </c>
      <c r="AN50">
        <f t="shared" si="104"/>
        <v>-1.783803070124219E-3</v>
      </c>
      <c r="AP50">
        <f t="shared" si="105"/>
        <v>2.1266301511065957</v>
      </c>
      <c r="AQ50">
        <f t="shared" si="163"/>
        <v>0.6</v>
      </c>
      <c r="AR50">
        <f t="shared" si="107"/>
        <v>0.58703703703703336</v>
      </c>
      <c r="AS50">
        <f t="shared" si="108"/>
        <v>2.2371789476382187</v>
      </c>
      <c r="AT50">
        <f t="shared" si="109"/>
        <v>2.3477277441698416</v>
      </c>
      <c r="AU50">
        <f t="shared" si="70"/>
        <v>0.11054879653162297</v>
      </c>
      <c r="AV50" t="str">
        <f t="shared" si="71"/>
        <v>Weak initial curl</v>
      </c>
      <c r="AW50">
        <f t="shared" si="110"/>
        <v>6.418393520767971</v>
      </c>
      <c r="AX50">
        <f t="shared" si="111"/>
        <v>-2.7442314144679035E-4</v>
      </c>
      <c r="AY50">
        <f t="shared" si="72"/>
        <v>2.3335717371329516</v>
      </c>
      <c r="AZ50">
        <f t="shared" si="112"/>
        <v>1.3572695893270323</v>
      </c>
      <c r="BA50">
        <f t="shared" si="113"/>
        <v>-8.525413863704369E-4</v>
      </c>
      <c r="BC50">
        <f t="shared" si="114"/>
        <v>2.0987436468352132</v>
      </c>
      <c r="BD50">
        <f t="shared" si="164"/>
        <v>0.6</v>
      </c>
      <c r="BE50">
        <f t="shared" si="116"/>
        <v>0.5907407407407369</v>
      </c>
      <c r="BF50">
        <f t="shared" si="117"/>
        <v>2.245027287215585</v>
      </c>
      <c r="BG50">
        <f t="shared" si="118"/>
        <v>2.3913109275959559</v>
      </c>
      <c r="BH50">
        <f t="shared" si="76"/>
        <v>0.14628364038037134</v>
      </c>
      <c r="BI50" t="str">
        <f t="shared" si="77"/>
        <v>No Curl</v>
      </c>
      <c r="BJ50">
        <f t="shared" si="119"/>
        <v>6.4431534919981495</v>
      </c>
      <c r="BK50">
        <f t="shared" si="120"/>
        <v>0</v>
      </c>
      <c r="BL50">
        <f t="shared" si="78"/>
        <v>2.372840187065425</v>
      </c>
      <c r="BM50">
        <f t="shared" si="121"/>
        <v>1.766398575112506</v>
      </c>
      <c r="BN50">
        <f t="shared" si="122"/>
        <v>0</v>
      </c>
      <c r="BP50">
        <f t="shared" si="123"/>
        <v>2.0679949830185436</v>
      </c>
      <c r="BQ50">
        <f t="shared" si="165"/>
        <v>0.6</v>
      </c>
      <c r="BR50">
        <f t="shared" si="125"/>
        <v>0.59537037037036633</v>
      </c>
      <c r="BS50">
        <f t="shared" si="126"/>
        <v>2.2534192062740188</v>
      </c>
      <c r="BT50">
        <f t="shared" si="127"/>
        <v>2.4388434295294932</v>
      </c>
      <c r="BU50">
        <f t="shared" si="82"/>
        <v>0.18542422325547481</v>
      </c>
      <c r="BV50" t="str">
        <f t="shared" si="83"/>
        <v>No Curl</v>
      </c>
      <c r="BW50">
        <f t="shared" si="128"/>
        <v>6.469154882243572</v>
      </c>
      <c r="BX50">
        <f t="shared" si="129"/>
        <v>0</v>
      </c>
      <c r="BY50">
        <f t="shared" si="84"/>
        <v>2.4157809883165964</v>
      </c>
      <c r="BZ50">
        <f t="shared" si="130"/>
        <v>2.1994202127408582</v>
      </c>
      <c r="CA50">
        <f t="shared" si="131"/>
        <v>0</v>
      </c>
      <c r="CC50">
        <f t="shared" si="132"/>
        <v>1.9911905989876504</v>
      </c>
      <c r="CD50">
        <f t="shared" si="166"/>
        <v>0.6</v>
      </c>
      <c r="CE50">
        <f t="shared" si="134"/>
        <v>0.59814814814814399</v>
      </c>
      <c r="CF50">
        <f t="shared" si="135"/>
        <v>2.2321278588767082</v>
      </c>
      <c r="CG50">
        <f t="shared" si="136"/>
        <v>2.4730651187657653</v>
      </c>
      <c r="CH50">
        <f t="shared" si="88"/>
        <v>0.24093725988905745</v>
      </c>
      <c r="CI50" t="str">
        <f t="shared" si="89"/>
        <v>No Curl</v>
      </c>
      <c r="CJ50">
        <f t="shared" si="137"/>
        <v>6.4148861100500385</v>
      </c>
      <c r="CK50">
        <f t="shared" si="138"/>
        <v>0</v>
      </c>
      <c r="CL50">
        <f t="shared" si="90"/>
        <v>2.4437567930824358</v>
      </c>
      <c r="CM50">
        <f t="shared" si="139"/>
        <v>2.8256260015367731</v>
      </c>
      <c r="CN50">
        <f t="shared" si="140"/>
        <v>0</v>
      </c>
    </row>
    <row r="51" spans="1:92" x14ac:dyDescent="0.25">
      <c r="A51">
        <v>0.36</v>
      </c>
      <c r="B51">
        <f t="shared" si="57"/>
        <v>2.9038999999999999E-2</v>
      </c>
      <c r="C51">
        <f t="shared" si="3"/>
        <v>1.74234</v>
      </c>
      <c r="D51">
        <f t="shared" si="167"/>
        <v>0.57464788732394367</v>
      </c>
      <c r="E51">
        <f t="shared" si="4"/>
        <v>0.32981386372576171</v>
      </c>
      <c r="F51">
        <f t="shared" si="5"/>
        <v>9.5774647887323944E-3</v>
      </c>
      <c r="H51">
        <v>28</v>
      </c>
      <c r="I51">
        <v>2.8</v>
      </c>
      <c r="J51">
        <f t="shared" si="91"/>
        <v>2.0083333333333289</v>
      </c>
      <c r="K51">
        <f t="shared" si="141"/>
        <v>0.6</v>
      </c>
      <c r="L51">
        <f t="shared" si="92"/>
        <v>0.99669148056244827</v>
      </c>
      <c r="M51" t="str">
        <f t="shared" si="58"/>
        <v>No Curl</v>
      </c>
      <c r="N51">
        <f t="shared" si="142"/>
        <v>5.8846666666666607</v>
      </c>
      <c r="P51">
        <f t="shared" si="154"/>
        <v>2.1751088403879972</v>
      </c>
      <c r="Q51">
        <f t="shared" si="144"/>
        <v>0.6</v>
      </c>
      <c r="R51">
        <f t="shared" si="155"/>
        <v>0.5777777777777745</v>
      </c>
      <c r="S51">
        <f t="shared" si="156"/>
        <v>2.2120984803389518</v>
      </c>
      <c r="T51">
        <f t="shared" si="157"/>
        <v>2.2490881202899082</v>
      </c>
      <c r="U51">
        <f t="shared" si="158"/>
        <v>3.69896399509555E-2</v>
      </c>
      <c r="V51" t="str">
        <f t="shared" si="159"/>
        <v>Weak initial curl</v>
      </c>
      <c r="W51">
        <f t="shared" si="152"/>
        <v>6.5937821022988503</v>
      </c>
      <c r="X51">
        <f t="shared" si="153"/>
        <v>1.0462250742058409E-3</v>
      </c>
      <c r="Y51">
        <f t="shared" si="160"/>
        <v>2.2442086586344483</v>
      </c>
      <c r="Z51">
        <f t="shared" si="161"/>
        <v>0.47218743168118915</v>
      </c>
      <c r="AA51">
        <f t="shared" si="151"/>
        <v>3.1129095557149439E-5</v>
      </c>
      <c r="AC51">
        <f t="shared" si="96"/>
        <v>2.1457802725138619</v>
      </c>
      <c r="AD51">
        <f t="shared" si="162"/>
        <v>0.6</v>
      </c>
      <c r="AE51">
        <f t="shared" si="98"/>
        <v>0.58148148148147805</v>
      </c>
      <c r="AF51">
        <f t="shared" si="99"/>
        <v>2.2194481364263599</v>
      </c>
      <c r="AG51">
        <f t="shared" si="100"/>
        <v>2.2931160003388569</v>
      </c>
      <c r="AH51">
        <f t="shared" si="64"/>
        <v>7.3667863912497467E-2</v>
      </c>
      <c r="AI51" t="str">
        <f t="shared" si="65"/>
        <v>Weak initial curl</v>
      </c>
      <c r="AJ51">
        <f t="shared" si="101"/>
        <v>6.6170247162756928</v>
      </c>
      <c r="AK51">
        <f t="shared" si="102"/>
        <v>-2.8765648864593552E-4</v>
      </c>
      <c r="AL51">
        <f t="shared" si="66"/>
        <v>2.2835434660351099</v>
      </c>
      <c r="AM51">
        <f t="shared" si="103"/>
        <v>0.92423043488319867</v>
      </c>
      <c r="AN51">
        <f t="shared" si="104"/>
        <v>-1.8004912157804794E-3</v>
      </c>
      <c r="AP51">
        <f t="shared" si="105"/>
        <v>2.117274463393235</v>
      </c>
      <c r="AQ51">
        <f t="shared" si="163"/>
        <v>0.6</v>
      </c>
      <c r="AR51">
        <f t="shared" si="107"/>
        <v>0.58611111111110747</v>
      </c>
      <c r="AS51">
        <f t="shared" si="108"/>
        <v>2.2273369224124795</v>
      </c>
      <c r="AT51">
        <f t="shared" si="109"/>
        <v>2.3373993814317244</v>
      </c>
      <c r="AU51">
        <f t="shared" si="70"/>
        <v>0.11006245901924472</v>
      </c>
      <c r="AV51" t="str">
        <f t="shared" si="71"/>
        <v>Weak initial curl</v>
      </c>
      <c r="AW51">
        <f t="shared" si="110"/>
        <v>6.6421114155317929</v>
      </c>
      <c r="AX51">
        <f t="shared" si="111"/>
        <v>-1.9634907280852965E-4</v>
      </c>
      <c r="AY51">
        <f t="shared" si="72"/>
        <v>2.3233056509411516</v>
      </c>
      <c r="AZ51">
        <f t="shared" si="112"/>
        <v>1.3572695893270323</v>
      </c>
      <c r="BA51">
        <f t="shared" si="113"/>
        <v>-8.6366502728825022E-4</v>
      </c>
      <c r="BC51">
        <f t="shared" si="114"/>
        <v>2.0895068522963975</v>
      </c>
      <c r="BD51">
        <f t="shared" si="164"/>
        <v>0.6</v>
      </c>
      <c r="BE51">
        <f t="shared" si="116"/>
        <v>0.58981481481481102</v>
      </c>
      <c r="BF51">
        <f t="shared" si="117"/>
        <v>2.2351466827800146</v>
      </c>
      <c r="BG51">
        <f t="shared" si="118"/>
        <v>2.3807865132636308</v>
      </c>
      <c r="BH51">
        <f t="shared" si="76"/>
        <v>0.14563983048361662</v>
      </c>
      <c r="BI51" t="str">
        <f t="shared" si="77"/>
        <v>No Curl</v>
      </c>
      <c r="BJ51">
        <f t="shared" si="119"/>
        <v>6.6676562207197083</v>
      </c>
      <c r="BK51">
        <f t="shared" si="120"/>
        <v>0</v>
      </c>
      <c r="BL51">
        <f t="shared" si="78"/>
        <v>2.3623970644313586</v>
      </c>
      <c r="BM51">
        <f t="shared" si="121"/>
        <v>1.7663985751125055</v>
      </c>
      <c r="BN51">
        <f t="shared" si="122"/>
        <v>0</v>
      </c>
      <c r="BP51">
        <f t="shared" si="123"/>
        <v>2.0588834168411356</v>
      </c>
      <c r="BQ51">
        <f t="shared" si="165"/>
        <v>0.6</v>
      </c>
      <c r="BR51">
        <f t="shared" si="125"/>
        <v>0.59444444444444045</v>
      </c>
      <c r="BS51">
        <f t="shared" si="126"/>
        <v>2.2434906627369169</v>
      </c>
      <c r="BT51">
        <f t="shared" si="127"/>
        <v>2.4280979086326973</v>
      </c>
      <c r="BU51">
        <f t="shared" si="82"/>
        <v>0.18460724589578081</v>
      </c>
      <c r="BV51" t="str">
        <f t="shared" si="83"/>
        <v>No Curl</v>
      </c>
      <c r="BW51">
        <f t="shared" si="128"/>
        <v>6.6944968028709742</v>
      </c>
      <c r="BX51">
        <f t="shared" si="129"/>
        <v>0</v>
      </c>
      <c r="BY51">
        <f t="shared" si="84"/>
        <v>2.4051370803158902</v>
      </c>
      <c r="BZ51">
        <f t="shared" si="130"/>
        <v>2.1994202127408573</v>
      </c>
      <c r="CA51">
        <f t="shared" si="131"/>
        <v>0</v>
      </c>
      <c r="CC51">
        <f t="shared" si="132"/>
        <v>1.9821632466069437</v>
      </c>
      <c r="CD51">
        <f t="shared" si="166"/>
        <v>0.63</v>
      </c>
      <c r="CE51">
        <f t="shared" si="134"/>
        <v>0.5972222222222181</v>
      </c>
      <c r="CF51">
        <f t="shared" si="135"/>
        <v>2.2220081823620053</v>
      </c>
      <c r="CG51">
        <f t="shared" si="136"/>
        <v>2.4618531181170664</v>
      </c>
      <c r="CH51">
        <f t="shared" si="88"/>
        <v>0.23984493575506138</v>
      </c>
      <c r="CI51" t="str">
        <f t="shared" si="89"/>
        <v>No Curl</v>
      </c>
      <c r="CJ51">
        <f t="shared" si="137"/>
        <v>6.6380988959377092</v>
      </c>
      <c r="CK51">
        <f t="shared" si="138"/>
        <v>0</v>
      </c>
      <c r="CL51">
        <f t="shared" si="90"/>
        <v>2.4326776659937894</v>
      </c>
      <c r="CM51">
        <f t="shared" si="139"/>
        <v>2.8256260015367745</v>
      </c>
      <c r="CN51">
        <f t="shared" si="140"/>
        <v>0</v>
      </c>
    </row>
    <row r="52" spans="1:92" x14ac:dyDescent="0.25">
      <c r="A52">
        <v>0.37</v>
      </c>
      <c r="B52">
        <f t="shared" si="57"/>
        <v>2.8975999999999998E-2</v>
      </c>
      <c r="C52">
        <f t="shared" si="3"/>
        <v>1.7385599999999999</v>
      </c>
      <c r="D52">
        <f t="shared" si="167"/>
        <v>0.573943661971831</v>
      </c>
      <c r="E52">
        <f t="shared" si="4"/>
        <v>0.33012588692471417</v>
      </c>
      <c r="F52">
        <f t="shared" si="5"/>
        <v>9.5657276995305181E-3</v>
      </c>
      <c r="H52">
        <v>29</v>
      </c>
      <c r="I52">
        <v>2.9</v>
      </c>
      <c r="J52">
        <f t="shared" si="91"/>
        <v>2.001666666666662</v>
      </c>
      <c r="K52">
        <f t="shared" si="141"/>
        <v>0.6</v>
      </c>
      <c r="L52">
        <f t="shared" si="92"/>
        <v>0.9966804979253111</v>
      </c>
      <c r="M52" t="str">
        <f t="shared" si="58"/>
        <v>No Curl</v>
      </c>
      <c r="N52">
        <f t="shared" si="142"/>
        <v>6.0851666666666606</v>
      </c>
      <c r="P52">
        <f t="shared" si="154"/>
        <v>2.1655293844197367</v>
      </c>
      <c r="Q52">
        <f t="shared" si="144"/>
        <v>0.6</v>
      </c>
      <c r="R52">
        <f t="shared" si="155"/>
        <v>0.57685185185184862</v>
      </c>
      <c r="S52">
        <f t="shared" si="156"/>
        <v>2.2023561172919224</v>
      </c>
      <c r="T52">
        <f t="shared" si="157"/>
        <v>2.2391828501641098</v>
      </c>
      <c r="U52">
        <f t="shared" si="158"/>
        <v>3.6826732872186518E-2</v>
      </c>
      <c r="V52" t="str">
        <f t="shared" si="159"/>
        <v>Weak initial curl</v>
      </c>
      <c r="W52">
        <f t="shared" si="152"/>
        <v>6.8149919503327459</v>
      </c>
      <c r="X52">
        <f t="shared" si="153"/>
        <v>1.1749347258189504E-3</v>
      </c>
      <c r="Y52">
        <f t="shared" si="160"/>
        <v>2.2343248782783616</v>
      </c>
      <c r="Z52">
        <f t="shared" si="161"/>
        <v>0.47218743168118793</v>
      </c>
      <c r="AA52">
        <f t="shared" si="151"/>
        <v>1.1876010013795252E-4</v>
      </c>
      <c r="AC52">
        <f t="shared" si="96"/>
        <v>2.1363226931555812</v>
      </c>
      <c r="AD52">
        <f t="shared" si="162"/>
        <v>0.6</v>
      </c>
      <c r="AE52">
        <f t="shared" si="98"/>
        <v>0.58055555555555216</v>
      </c>
      <c r="AF52">
        <f t="shared" si="99"/>
        <v>2.2096658641449349</v>
      </c>
      <c r="AG52">
        <f t="shared" si="100"/>
        <v>2.2830090351342878</v>
      </c>
      <c r="AH52">
        <f t="shared" si="64"/>
        <v>7.3343170989353279E-2</v>
      </c>
      <c r="AI52" t="str">
        <f t="shared" si="65"/>
        <v>Weak initial curl</v>
      </c>
      <c r="AJ52">
        <f t="shared" si="101"/>
        <v>6.8389695299183284</v>
      </c>
      <c r="AK52">
        <f t="shared" si="102"/>
        <v>-1.7921218602753652E-4</v>
      </c>
      <c r="AL52">
        <f t="shared" si="66"/>
        <v>2.2734786920110626</v>
      </c>
      <c r="AM52">
        <f t="shared" si="103"/>
        <v>0.92423043488319789</v>
      </c>
      <c r="AN52">
        <f t="shared" si="104"/>
        <v>-1.8093293458934872E-3</v>
      </c>
      <c r="AP52">
        <f t="shared" si="105"/>
        <v>2.1079285498804414</v>
      </c>
      <c r="AQ52">
        <f t="shared" si="163"/>
        <v>0.6</v>
      </c>
      <c r="AR52">
        <f t="shared" si="107"/>
        <v>0.58518518518518159</v>
      </c>
      <c r="AS52">
        <f t="shared" si="108"/>
        <v>2.2175051794804093</v>
      </c>
      <c r="AT52">
        <f t="shared" si="109"/>
        <v>2.3270818090803775</v>
      </c>
      <c r="AU52">
        <f t="shared" si="70"/>
        <v>0.10957662959996806</v>
      </c>
      <c r="AV52" t="str">
        <f t="shared" si="71"/>
        <v>Weak initial curl</v>
      </c>
      <c r="AW52">
        <f t="shared" si="110"/>
        <v>6.864845107773041</v>
      </c>
      <c r="AX52">
        <f t="shared" si="111"/>
        <v>-1.1313241449460574E-4</v>
      </c>
      <c r="AY52">
        <f t="shared" si="72"/>
        <v>2.3130502900737269</v>
      </c>
      <c r="AZ52">
        <f t="shared" si="112"/>
        <v>1.3572695893270299</v>
      </c>
      <c r="BA52">
        <f t="shared" si="113"/>
        <v>-8.6872254386429154E-4</v>
      </c>
      <c r="BC52">
        <f t="shared" si="114"/>
        <v>2.0802796663254539</v>
      </c>
      <c r="BD52">
        <f t="shared" si="164"/>
        <v>0.6</v>
      </c>
      <c r="BE52">
        <f t="shared" si="116"/>
        <v>0.58888888888888513</v>
      </c>
      <c r="BF52">
        <f t="shared" si="117"/>
        <v>2.2252763566350287</v>
      </c>
      <c r="BG52">
        <f t="shared" si="118"/>
        <v>2.3702730469446021</v>
      </c>
      <c r="BH52">
        <f t="shared" si="76"/>
        <v>0.14499669030957407</v>
      </c>
      <c r="BI52" t="str">
        <f t="shared" si="77"/>
        <v>No Curl</v>
      </c>
      <c r="BJ52">
        <f t="shared" si="119"/>
        <v>6.8911708889977099</v>
      </c>
      <c r="BK52">
        <f t="shared" si="120"/>
        <v>0</v>
      </c>
      <c r="BL52">
        <f t="shared" si="78"/>
        <v>2.3519648052469666</v>
      </c>
      <c r="BM52">
        <f t="shared" si="121"/>
        <v>1.7663985751125053</v>
      </c>
      <c r="BN52">
        <f t="shared" si="122"/>
        <v>0</v>
      </c>
      <c r="BP52">
        <f t="shared" si="123"/>
        <v>2.0497812782627611</v>
      </c>
      <c r="BQ52">
        <f t="shared" si="165"/>
        <v>0.6</v>
      </c>
      <c r="BR52">
        <f t="shared" si="125"/>
        <v>0.59351851851851456</v>
      </c>
      <c r="BS52">
        <f t="shared" si="126"/>
        <v>2.2335723921129049</v>
      </c>
      <c r="BT52">
        <f t="shared" si="127"/>
        <v>2.4173635059630478</v>
      </c>
      <c r="BU52">
        <f t="shared" si="82"/>
        <v>0.18379111385014335</v>
      </c>
      <c r="BV52" t="str">
        <f t="shared" si="83"/>
        <v>No Curl</v>
      </c>
      <c r="BW52">
        <f t="shared" si="128"/>
        <v>6.9188458691446657</v>
      </c>
      <c r="BX52">
        <f t="shared" si="129"/>
        <v>0</v>
      </c>
      <c r="BY52">
        <f t="shared" si="84"/>
        <v>2.3945041854050118</v>
      </c>
      <c r="BZ52">
        <f t="shared" si="130"/>
        <v>2.1994202127408564</v>
      </c>
      <c r="CA52">
        <f t="shared" si="131"/>
        <v>0</v>
      </c>
      <c r="CC52">
        <f t="shared" si="132"/>
        <v>1.9731450494890936</v>
      </c>
      <c r="CD52">
        <f t="shared" si="166"/>
        <v>0.63</v>
      </c>
      <c r="CE52">
        <f t="shared" si="134"/>
        <v>0.59629629629629222</v>
      </c>
      <c r="CF52">
        <f t="shared" si="135"/>
        <v>2.211898768911666</v>
      </c>
      <c r="CG52">
        <f t="shared" si="136"/>
        <v>2.4506524883342382</v>
      </c>
      <c r="CH52">
        <f t="shared" si="88"/>
        <v>0.23875371942257229</v>
      </c>
      <c r="CI52" t="str">
        <f t="shared" si="89"/>
        <v>No Curl</v>
      </c>
      <c r="CJ52">
        <f t="shared" si="137"/>
        <v>6.8602997141739097</v>
      </c>
      <c r="CK52">
        <f t="shared" si="138"/>
        <v>0</v>
      </c>
      <c r="CL52">
        <f t="shared" si="90"/>
        <v>2.421609775014741</v>
      </c>
      <c r="CM52">
        <f t="shared" si="139"/>
        <v>2.8256260015367749</v>
      </c>
      <c r="CN52">
        <f t="shared" si="140"/>
        <v>0</v>
      </c>
    </row>
    <row r="53" spans="1:92" x14ac:dyDescent="0.25">
      <c r="A53">
        <v>0.38</v>
      </c>
      <c r="B53">
        <f t="shared" ref="B53:B84" si="168">0.03-($A53-0.05)^2*0.01</f>
        <v>2.8910999999999999E-2</v>
      </c>
      <c r="C53">
        <f t="shared" si="3"/>
        <v>1.7346599999999999</v>
      </c>
      <c r="D53">
        <f t="shared" si="167"/>
        <v>0.57323943661971832</v>
      </c>
      <c r="E53">
        <f t="shared" si="4"/>
        <v>0.33046212895882671</v>
      </c>
      <c r="F53">
        <f t="shared" si="5"/>
        <v>9.5539906103286384E-3</v>
      </c>
      <c r="H53">
        <v>30</v>
      </c>
      <c r="I53">
        <v>3</v>
      </c>
      <c r="J53">
        <f t="shared" si="91"/>
        <v>1.9949999999999954</v>
      </c>
      <c r="K53">
        <f t="shared" si="141"/>
        <v>0.6</v>
      </c>
      <c r="L53">
        <f t="shared" si="92"/>
        <v>0.99666944213155706</v>
      </c>
      <c r="M53" t="str">
        <f t="shared" si="58"/>
        <v>No Curl</v>
      </c>
      <c r="N53">
        <f t="shared" si="142"/>
        <v>6.284999999999993</v>
      </c>
      <c r="P53">
        <f t="shared" si="154"/>
        <v>2.15596004379822</v>
      </c>
      <c r="Q53">
        <f t="shared" si="144"/>
        <v>0.6</v>
      </c>
      <c r="R53">
        <f t="shared" si="155"/>
        <v>0.57592592592592273</v>
      </c>
      <c r="S53">
        <f t="shared" si="156"/>
        <v>2.1926240416120097</v>
      </c>
      <c r="T53">
        <f t="shared" si="157"/>
        <v>2.2292880394258012</v>
      </c>
      <c r="U53">
        <f t="shared" si="158"/>
        <v>3.6663997813790594E-2</v>
      </c>
      <c r="V53" t="str">
        <f t="shared" si="159"/>
        <v>Weak initial curl</v>
      </c>
      <c r="W53">
        <f t="shared" si="152"/>
        <v>7.0352275620619382</v>
      </c>
      <c r="X53">
        <f t="shared" si="153"/>
        <v>1.3087882356691703E-3</v>
      </c>
      <c r="Y53">
        <f t="shared" si="160"/>
        <v>2.2244515346178213</v>
      </c>
      <c r="Z53">
        <f t="shared" si="161"/>
        <v>0.47218743168118743</v>
      </c>
      <c r="AA53">
        <f t="shared" si="151"/>
        <v>2.1603784002087283E-4</v>
      </c>
      <c r="AC53">
        <f t="shared" si="96"/>
        <v>2.1268750577940101</v>
      </c>
      <c r="AD53">
        <f t="shared" si="162"/>
        <v>0.6</v>
      </c>
      <c r="AE53">
        <f t="shared" si="98"/>
        <v>0.57962962962962628</v>
      </c>
      <c r="AF53">
        <f t="shared" si="99"/>
        <v>2.199893877252582</v>
      </c>
      <c r="AG53">
        <f t="shared" si="100"/>
        <v>2.272912696711153</v>
      </c>
      <c r="AH53">
        <f t="shared" si="64"/>
        <v>7.3018819458571471E-2</v>
      </c>
      <c r="AI53" t="str">
        <f t="shared" si="65"/>
        <v>Weak initial curl</v>
      </c>
      <c r="AJ53">
        <f t="shared" si="101"/>
        <v>7.059936116332822</v>
      </c>
      <c r="AK53">
        <f t="shared" si="102"/>
        <v>-6.5624519723787126E-5</v>
      </c>
      <c r="AL53">
        <f t="shared" si="66"/>
        <v>2.2634245004073139</v>
      </c>
      <c r="AM53">
        <f t="shared" si="103"/>
        <v>0.92423043488319667</v>
      </c>
      <c r="AN53">
        <f t="shared" si="104"/>
        <v>-1.8099537697292404E-3</v>
      </c>
      <c r="AP53">
        <f t="shared" si="105"/>
        <v>2.0985924105682146</v>
      </c>
      <c r="AQ53">
        <f t="shared" si="163"/>
        <v>0.6</v>
      </c>
      <c r="AR53">
        <f t="shared" si="107"/>
        <v>0.5842592592592557</v>
      </c>
      <c r="AS53">
        <f t="shared" si="108"/>
        <v>2.2076837188420075</v>
      </c>
      <c r="AT53">
        <f t="shared" si="109"/>
        <v>2.316775027115801</v>
      </c>
      <c r="AU53">
        <f t="shared" si="70"/>
        <v>0.10909130827379321</v>
      </c>
      <c r="AV53" t="str">
        <f t="shared" si="71"/>
        <v>Weak initial curl</v>
      </c>
      <c r="AW53">
        <f t="shared" si="110"/>
        <v>7.086595625721082</v>
      </c>
      <c r="AX53">
        <f t="shared" si="111"/>
        <v>-2.477316650501865E-5</v>
      </c>
      <c r="AY53">
        <f t="shared" si="72"/>
        <v>2.3028056545306765</v>
      </c>
      <c r="AZ53">
        <f t="shared" si="112"/>
        <v>1.357269589327029</v>
      </c>
      <c r="BA53">
        <f t="shared" si="113"/>
        <v>-8.6735030009530876E-4</v>
      </c>
      <c r="BC53">
        <f t="shared" si="114"/>
        <v>2.0710620889223827</v>
      </c>
      <c r="BD53">
        <f t="shared" si="164"/>
        <v>0.6</v>
      </c>
      <c r="BE53">
        <f t="shared" si="116"/>
        <v>0.58796296296295925</v>
      </c>
      <c r="BF53">
        <f t="shared" si="117"/>
        <v>2.2154163087806271</v>
      </c>
      <c r="BG53">
        <f t="shared" si="118"/>
        <v>2.3597705286388702</v>
      </c>
      <c r="BH53">
        <f t="shared" si="76"/>
        <v>0.1443542198582437</v>
      </c>
      <c r="BI53" t="str">
        <f t="shared" si="77"/>
        <v>No Curl</v>
      </c>
      <c r="BJ53">
        <f t="shared" si="119"/>
        <v>7.1136985246612126</v>
      </c>
      <c r="BK53">
        <f t="shared" si="120"/>
        <v>0</v>
      </c>
      <c r="BL53">
        <f t="shared" si="78"/>
        <v>2.3415434095122492</v>
      </c>
      <c r="BM53">
        <f t="shared" si="121"/>
        <v>1.7663985751125064</v>
      </c>
      <c r="BN53">
        <f t="shared" si="122"/>
        <v>0</v>
      </c>
      <c r="BP53">
        <f t="shared" si="123"/>
        <v>2.0406885672834201</v>
      </c>
      <c r="BQ53">
        <f t="shared" si="165"/>
        <v>0.6</v>
      </c>
      <c r="BR53">
        <f t="shared" si="125"/>
        <v>0.59259259259258867</v>
      </c>
      <c r="BS53">
        <f t="shared" si="126"/>
        <v>2.2236643944019829</v>
      </c>
      <c r="BT53">
        <f t="shared" si="127"/>
        <v>2.4066402215205449</v>
      </c>
      <c r="BU53">
        <f t="shared" si="82"/>
        <v>0.18297582711856242</v>
      </c>
      <c r="BV53" t="str">
        <f t="shared" si="83"/>
        <v>No Curl</v>
      </c>
      <c r="BW53">
        <f t="shared" si="128"/>
        <v>7.1422031083559565</v>
      </c>
      <c r="BX53">
        <f t="shared" si="129"/>
        <v>0</v>
      </c>
      <c r="BY53">
        <f t="shared" si="84"/>
        <v>2.3838823035839605</v>
      </c>
      <c r="BZ53">
        <f t="shared" si="130"/>
        <v>2.1994202127408564</v>
      </c>
      <c r="CA53">
        <f t="shared" si="131"/>
        <v>0</v>
      </c>
      <c r="CC53">
        <f t="shared" si="132"/>
        <v>1.9641360076341003</v>
      </c>
      <c r="CD53">
        <f t="shared" si="166"/>
        <v>0.63</v>
      </c>
      <c r="CE53">
        <f t="shared" si="134"/>
        <v>0.59537037037036633</v>
      </c>
      <c r="CF53">
        <f t="shared" si="135"/>
        <v>2.2017996185256905</v>
      </c>
      <c r="CG53">
        <f t="shared" si="136"/>
        <v>2.4394632294172807</v>
      </c>
      <c r="CH53">
        <f t="shared" si="88"/>
        <v>0.23766361089159016</v>
      </c>
      <c r="CI53" t="str">
        <f t="shared" si="89"/>
        <v>No Curl</v>
      </c>
      <c r="CJ53">
        <f t="shared" si="137"/>
        <v>7.0814895910650764</v>
      </c>
      <c r="CK53">
        <f t="shared" si="138"/>
        <v>0</v>
      </c>
      <c r="CL53">
        <f t="shared" si="90"/>
        <v>2.410553120145289</v>
      </c>
      <c r="CM53">
        <f t="shared" si="139"/>
        <v>2.8256260015367753</v>
      </c>
      <c r="CN53">
        <f t="shared" si="140"/>
        <v>0</v>
      </c>
    </row>
    <row r="54" spans="1:92" x14ac:dyDescent="0.25">
      <c r="A54">
        <v>0.39</v>
      </c>
      <c r="B54">
        <f t="shared" si="168"/>
        <v>2.8843999999999998E-2</v>
      </c>
      <c r="C54">
        <f t="shared" si="3"/>
        <v>1.73064</v>
      </c>
      <c r="D54">
        <f t="shared" si="167"/>
        <v>0.57253521126760565</v>
      </c>
      <c r="E54">
        <f t="shared" si="4"/>
        <v>0.33082282350321596</v>
      </c>
      <c r="F54">
        <f t="shared" si="5"/>
        <v>9.5422535211267603E-3</v>
      </c>
      <c r="H54">
        <v>31</v>
      </c>
      <c r="I54">
        <v>3.1</v>
      </c>
      <c r="J54">
        <f t="shared" si="91"/>
        <v>1.9883333333333288</v>
      </c>
      <c r="K54">
        <f t="shared" si="141"/>
        <v>0.6</v>
      </c>
      <c r="L54">
        <f t="shared" si="92"/>
        <v>0.99665831244778613</v>
      </c>
      <c r="M54" t="str">
        <f t="shared" si="58"/>
        <v>No Curl</v>
      </c>
      <c r="N54">
        <f t="shared" si="142"/>
        <v>6.4841666666666589</v>
      </c>
      <c r="P54">
        <f t="shared" si="154"/>
        <v>2.1464008185234467</v>
      </c>
      <c r="Q54">
        <f t="shared" si="144"/>
        <v>0.6</v>
      </c>
      <c r="R54">
        <f t="shared" si="155"/>
        <v>0.57499999999999685</v>
      </c>
      <c r="S54">
        <f t="shared" si="156"/>
        <v>2.1829022532992135</v>
      </c>
      <c r="T54">
        <f t="shared" si="157"/>
        <v>2.2194036880749821</v>
      </c>
      <c r="U54">
        <f t="shared" si="158"/>
        <v>3.6501434775767727E-2</v>
      </c>
      <c r="V54" t="str">
        <f t="shared" si="159"/>
        <v>Weak initial curl</v>
      </c>
      <c r="W54">
        <f t="shared" si="152"/>
        <v>7.2544899662231392</v>
      </c>
      <c r="X54">
        <f t="shared" si="153"/>
        <v>1.4477856037565012E-3</v>
      </c>
      <c r="Y54">
        <f t="shared" si="160"/>
        <v>2.214588627652827</v>
      </c>
      <c r="Z54">
        <f t="shared" si="161"/>
        <v>0.47218743168118782</v>
      </c>
      <c r="AA54">
        <f t="shared" si="151"/>
        <v>3.2332604091000274E-4</v>
      </c>
      <c r="AC54">
        <f t="shared" si="96"/>
        <v>2.1174373664291486</v>
      </c>
      <c r="AD54">
        <f t="shared" si="162"/>
        <v>0.6</v>
      </c>
      <c r="AE54">
        <f t="shared" si="98"/>
        <v>0.57870370370370039</v>
      </c>
      <c r="AF54">
        <f t="shared" si="99"/>
        <v>2.1901321757493011</v>
      </c>
      <c r="AG54">
        <f t="shared" si="100"/>
        <v>2.2628269850694527</v>
      </c>
      <c r="AH54">
        <f t="shared" si="64"/>
        <v>7.2694809320152043E-2</v>
      </c>
      <c r="AI54" t="str">
        <f t="shared" si="65"/>
        <v>Weak initial curl</v>
      </c>
      <c r="AJ54">
        <f t="shared" si="101"/>
        <v>7.2799255040580801</v>
      </c>
      <c r="AK54">
        <f t="shared" si="102"/>
        <v>5.3106510265312672E-5</v>
      </c>
      <c r="AL54">
        <f t="shared" si="66"/>
        <v>2.253380891223864</v>
      </c>
      <c r="AM54">
        <f t="shared" si="103"/>
        <v>0.92423043488319634</v>
      </c>
      <c r="AN54">
        <f t="shared" si="104"/>
        <v>-1.802000796553737E-3</v>
      </c>
      <c r="AP54">
        <f t="shared" si="105"/>
        <v>2.0892660454565548</v>
      </c>
      <c r="AQ54">
        <f t="shared" si="163"/>
        <v>0.6</v>
      </c>
      <c r="AR54">
        <f t="shared" si="107"/>
        <v>0.58333333333332982</v>
      </c>
      <c r="AS54">
        <f t="shared" si="108"/>
        <v>2.1978725404972748</v>
      </c>
      <c r="AT54">
        <f t="shared" si="109"/>
        <v>2.3064790355379952</v>
      </c>
      <c r="AU54">
        <f t="shared" si="70"/>
        <v>0.10860649504072017</v>
      </c>
      <c r="AV54" t="str">
        <f t="shared" si="71"/>
        <v>Weak initial curl</v>
      </c>
      <c r="AW54">
        <f t="shared" si="110"/>
        <v>7.3073639976052824</v>
      </c>
      <c r="AX54">
        <f t="shared" si="111"/>
        <v>6.8728671160232259E-5</v>
      </c>
      <c r="AY54">
        <f t="shared" si="72"/>
        <v>2.2925717443120015</v>
      </c>
      <c r="AZ54">
        <f t="shared" si="112"/>
        <v>1.3572695893270283</v>
      </c>
      <c r="BA54">
        <f t="shared" si="113"/>
        <v>-8.5918465997804957E-4</v>
      </c>
      <c r="BC54">
        <f t="shared" si="114"/>
        <v>2.0618541200871841</v>
      </c>
      <c r="BD54">
        <f t="shared" si="164"/>
        <v>0.6</v>
      </c>
      <c r="BE54">
        <f t="shared" si="116"/>
        <v>0.58703703703703336</v>
      </c>
      <c r="BF54">
        <f t="shared" si="117"/>
        <v>2.20556653921681</v>
      </c>
      <c r="BG54">
        <f t="shared" si="118"/>
        <v>2.3492789583464346</v>
      </c>
      <c r="BH54">
        <f t="shared" si="76"/>
        <v>0.14371241912962529</v>
      </c>
      <c r="BI54" t="str">
        <f t="shared" si="77"/>
        <v>No Curl</v>
      </c>
      <c r="BJ54">
        <f t="shared" si="119"/>
        <v>7.3352401555392754</v>
      </c>
      <c r="BK54">
        <f t="shared" si="120"/>
        <v>0</v>
      </c>
      <c r="BL54">
        <f t="shared" si="78"/>
        <v>2.3311328772272066</v>
      </c>
      <c r="BM54">
        <f t="shared" si="121"/>
        <v>1.7663985751125051</v>
      </c>
      <c r="BN54">
        <f t="shared" si="122"/>
        <v>0</v>
      </c>
      <c r="BP54">
        <f t="shared" si="123"/>
        <v>2.0316052839031125</v>
      </c>
      <c r="BQ54">
        <f t="shared" si="165"/>
        <v>0.6</v>
      </c>
      <c r="BR54">
        <f t="shared" si="125"/>
        <v>0.59166666666666279</v>
      </c>
      <c r="BS54">
        <f t="shared" si="126"/>
        <v>2.2137666696041509</v>
      </c>
      <c r="BT54">
        <f t="shared" si="127"/>
        <v>2.3959280553051885</v>
      </c>
      <c r="BU54">
        <f t="shared" si="82"/>
        <v>0.18216138570103801</v>
      </c>
      <c r="BV54" t="str">
        <f t="shared" si="83"/>
        <v>No Curl</v>
      </c>
      <c r="BW54">
        <f t="shared" si="128"/>
        <v>7.3645695477961546</v>
      </c>
      <c r="BX54">
        <f t="shared" si="129"/>
        <v>0</v>
      </c>
      <c r="BY54">
        <f t="shared" si="84"/>
        <v>2.3732714348527364</v>
      </c>
      <c r="BZ54">
        <f t="shared" si="130"/>
        <v>2.199420212740856</v>
      </c>
      <c r="CA54">
        <f t="shared" si="131"/>
        <v>0</v>
      </c>
      <c r="CC54">
        <f t="shared" si="132"/>
        <v>1.955136121041964</v>
      </c>
      <c r="CD54">
        <f t="shared" si="166"/>
        <v>0.63</v>
      </c>
      <c r="CE54">
        <f t="shared" si="134"/>
        <v>0.59444444444444045</v>
      </c>
      <c r="CF54">
        <f t="shared" si="135"/>
        <v>2.1917107312040791</v>
      </c>
      <c r="CG54">
        <f t="shared" si="136"/>
        <v>2.4282853413661942</v>
      </c>
      <c r="CH54">
        <f t="shared" si="88"/>
        <v>0.23657461016211512</v>
      </c>
      <c r="CI54" t="str">
        <f t="shared" si="89"/>
        <v>No Curl</v>
      </c>
      <c r="CJ54">
        <f t="shared" si="137"/>
        <v>7.3016695529176454</v>
      </c>
      <c r="CK54">
        <f t="shared" si="138"/>
        <v>0</v>
      </c>
      <c r="CL54">
        <f t="shared" si="90"/>
        <v>2.399507701385434</v>
      </c>
      <c r="CM54">
        <f t="shared" si="139"/>
        <v>2.8256260015367762</v>
      </c>
      <c r="CN54">
        <f t="shared" si="140"/>
        <v>0</v>
      </c>
    </row>
    <row r="55" spans="1:92" x14ac:dyDescent="0.25">
      <c r="A55">
        <v>0.4</v>
      </c>
      <c r="B55">
        <f t="shared" si="168"/>
        <v>2.8774999999999998E-2</v>
      </c>
      <c r="C55">
        <f t="shared" si="3"/>
        <v>1.7264999999999999</v>
      </c>
      <c r="D55">
        <f t="shared" si="167"/>
        <v>0.57183098591549297</v>
      </c>
      <c r="E55">
        <f t="shared" si="4"/>
        <v>0.33120821657427918</v>
      </c>
      <c r="F55">
        <f t="shared" si="5"/>
        <v>9.5305164319248823E-3</v>
      </c>
      <c r="H55">
        <v>32</v>
      </c>
      <c r="I55">
        <v>3.2</v>
      </c>
      <c r="J55">
        <f t="shared" si="91"/>
        <v>1.9813333333333289</v>
      </c>
      <c r="K55">
        <f t="shared" si="141"/>
        <v>0.63</v>
      </c>
      <c r="L55">
        <f t="shared" si="92"/>
        <v>0.99647946353730099</v>
      </c>
      <c r="M55" t="str">
        <f t="shared" si="58"/>
        <v>No Curl</v>
      </c>
      <c r="N55">
        <f t="shared" si="142"/>
        <v>6.6826499999999918</v>
      </c>
      <c r="P55">
        <f t="shared" si="154"/>
        <v>2.1368517085954171</v>
      </c>
      <c r="Q55">
        <f t="shared" si="144"/>
        <v>0.6</v>
      </c>
      <c r="R55">
        <f t="shared" si="155"/>
        <v>0.57407407407407096</v>
      </c>
      <c r="S55">
        <f t="shared" si="156"/>
        <v>2.1731907523535341</v>
      </c>
      <c r="T55">
        <f t="shared" si="157"/>
        <v>2.2095297961116529</v>
      </c>
      <c r="U55">
        <f t="shared" si="158"/>
        <v>3.6339043758117917E-2</v>
      </c>
      <c r="V55" t="str">
        <f t="shared" si="159"/>
        <v>Weak initial curl</v>
      </c>
      <c r="W55">
        <f t="shared" si="152"/>
        <v>7.4727801915530607</v>
      </c>
      <c r="X55">
        <f t="shared" si="153"/>
        <v>1.5919268300809432E-3</v>
      </c>
      <c r="Y55">
        <f t="shared" si="160"/>
        <v>2.2047361573833788</v>
      </c>
      <c r="Z55">
        <f t="shared" si="161"/>
        <v>0.47218743168118904</v>
      </c>
      <c r="AA55">
        <f t="shared" si="151"/>
        <v>4.4098842850943466E-4</v>
      </c>
      <c r="AC55">
        <f t="shared" si="96"/>
        <v>2.1080096190609963</v>
      </c>
      <c r="AD55">
        <f t="shared" si="162"/>
        <v>0.6</v>
      </c>
      <c r="AE55">
        <f t="shared" si="98"/>
        <v>0.5777777777777745</v>
      </c>
      <c r="AF55">
        <f t="shared" si="99"/>
        <v>2.1803807596350917</v>
      </c>
      <c r="AG55">
        <f t="shared" si="100"/>
        <v>2.2527519002091863</v>
      </c>
      <c r="AH55">
        <f t="shared" si="64"/>
        <v>7.2371140574094994E-2</v>
      </c>
      <c r="AI55" t="str">
        <f t="shared" si="65"/>
        <v>Weak initial curl</v>
      </c>
      <c r="AJ55">
        <f t="shared" si="101"/>
        <v>7.4989387216330101</v>
      </c>
      <c r="AK55">
        <f t="shared" si="102"/>
        <v>1.7698090393976348E-4</v>
      </c>
      <c r="AL55">
        <f t="shared" si="66"/>
        <v>2.2433478644607128</v>
      </c>
      <c r="AM55">
        <f t="shared" si="103"/>
        <v>0.92423043488319567</v>
      </c>
      <c r="AN55">
        <f t="shared" si="104"/>
        <v>-1.785106735632975E-3</v>
      </c>
      <c r="AP55">
        <f t="shared" si="105"/>
        <v>2.0799494545454622</v>
      </c>
      <c r="AQ55">
        <f t="shared" si="163"/>
        <v>0.6</v>
      </c>
      <c r="AR55">
        <f t="shared" si="107"/>
        <v>0.58240740740740393</v>
      </c>
      <c r="AS55">
        <f t="shared" si="108"/>
        <v>2.1880716444462109</v>
      </c>
      <c r="AT55">
        <f t="shared" si="109"/>
        <v>2.2961938343469601</v>
      </c>
      <c r="AU55">
        <f t="shared" si="70"/>
        <v>0.10812218990074896</v>
      </c>
      <c r="AV55" t="str">
        <f t="shared" si="71"/>
        <v>Weak initial curl</v>
      </c>
      <c r="AW55">
        <f t="shared" si="110"/>
        <v>7.5271512516550096</v>
      </c>
      <c r="AX55">
        <f t="shared" si="111"/>
        <v>1.6737309850114638E-4</v>
      </c>
      <c r="AY55">
        <f t="shared" si="72"/>
        <v>2.2823485594177013</v>
      </c>
      <c r="AZ55">
        <f t="shared" si="112"/>
        <v>1.3572695893270288</v>
      </c>
      <c r="BA55">
        <f t="shared" si="113"/>
        <v>-8.4386198750926187E-4</v>
      </c>
      <c r="BC55">
        <f t="shared" si="114"/>
        <v>2.0526557598198574</v>
      </c>
      <c r="BD55">
        <f t="shared" si="164"/>
        <v>0.6</v>
      </c>
      <c r="BE55">
        <f t="shared" si="116"/>
        <v>0.58611111111110747</v>
      </c>
      <c r="BF55">
        <f t="shared" si="117"/>
        <v>2.1957270479435773</v>
      </c>
      <c r="BG55">
        <f t="shared" si="118"/>
        <v>2.3387983360672955</v>
      </c>
      <c r="BH55">
        <f t="shared" si="76"/>
        <v>0.14307128812371905</v>
      </c>
      <c r="BI55" t="str">
        <f t="shared" si="77"/>
        <v>No Curl</v>
      </c>
      <c r="BJ55">
        <f t="shared" si="119"/>
        <v>7.555796809460956</v>
      </c>
      <c r="BK55">
        <f t="shared" si="120"/>
        <v>0</v>
      </c>
      <c r="BL55">
        <f t="shared" si="78"/>
        <v>2.3207332083918386</v>
      </c>
      <c r="BM55">
        <f t="shared" si="121"/>
        <v>1.7663985751125044</v>
      </c>
      <c r="BN55">
        <f t="shared" si="122"/>
        <v>0</v>
      </c>
      <c r="BP55">
        <f t="shared" si="123"/>
        <v>2.0225314281218383</v>
      </c>
      <c r="BQ55">
        <f t="shared" si="165"/>
        <v>0.6</v>
      </c>
      <c r="BR55">
        <f t="shared" si="125"/>
        <v>0.5907407407407369</v>
      </c>
      <c r="BS55">
        <f t="shared" si="126"/>
        <v>2.2038792177194089</v>
      </c>
      <c r="BT55">
        <f t="shared" si="127"/>
        <v>2.3852270073169786</v>
      </c>
      <c r="BU55">
        <f t="shared" si="82"/>
        <v>0.18134778959757014</v>
      </c>
      <c r="BV55" t="str">
        <f t="shared" si="83"/>
        <v>No Curl</v>
      </c>
      <c r="BW55">
        <f t="shared" si="128"/>
        <v>7.5859462147565697</v>
      </c>
      <c r="BX55">
        <f t="shared" si="129"/>
        <v>0</v>
      </c>
      <c r="BY55">
        <f t="shared" si="84"/>
        <v>2.36267157921134</v>
      </c>
      <c r="BZ55">
        <f t="shared" si="130"/>
        <v>2.1994202127408555</v>
      </c>
      <c r="CA55">
        <f t="shared" si="131"/>
        <v>0</v>
      </c>
      <c r="CC55">
        <f t="shared" si="132"/>
        <v>1.9461453897126844</v>
      </c>
      <c r="CD55">
        <f t="shared" si="166"/>
        <v>0.63</v>
      </c>
      <c r="CE55">
        <f t="shared" si="134"/>
        <v>0.59351851851851456</v>
      </c>
      <c r="CF55">
        <f t="shared" si="135"/>
        <v>2.1816321069468314</v>
      </c>
      <c r="CG55">
        <f t="shared" si="136"/>
        <v>2.4171188241809785</v>
      </c>
      <c r="CH55">
        <f t="shared" si="88"/>
        <v>0.23548671723414705</v>
      </c>
      <c r="CI55" t="str">
        <f t="shared" si="89"/>
        <v>No Curl</v>
      </c>
      <c r="CJ55">
        <f t="shared" si="137"/>
        <v>7.5208406260380531</v>
      </c>
      <c r="CK55">
        <f t="shared" si="138"/>
        <v>0</v>
      </c>
      <c r="CL55">
        <f t="shared" si="90"/>
        <v>2.3884735187351764</v>
      </c>
      <c r="CM55">
        <f t="shared" si="139"/>
        <v>2.8256260015367771</v>
      </c>
      <c r="CN55">
        <f t="shared" si="140"/>
        <v>0</v>
      </c>
    </row>
    <row r="56" spans="1:92" x14ac:dyDescent="0.25">
      <c r="A56">
        <v>0.41</v>
      </c>
      <c r="B56">
        <f t="shared" si="168"/>
        <v>2.8704E-2</v>
      </c>
      <c r="C56">
        <f t="shared" si="3"/>
        <v>1.72224</v>
      </c>
      <c r="D56">
        <f t="shared" si="167"/>
        <v>0.5711267605633803</v>
      </c>
      <c r="E56">
        <f t="shared" si="4"/>
        <v>0.33161856684514368</v>
      </c>
      <c r="F56">
        <f t="shared" si="5"/>
        <v>9.5187793427230043E-3</v>
      </c>
      <c r="H56">
        <v>33</v>
      </c>
      <c r="I56">
        <v>3.3</v>
      </c>
      <c r="J56">
        <f t="shared" si="91"/>
        <v>1.9743333333333291</v>
      </c>
      <c r="K56">
        <f t="shared" si="141"/>
        <v>0.63</v>
      </c>
      <c r="L56">
        <f t="shared" si="92"/>
        <v>0.99646702557200539</v>
      </c>
      <c r="M56" t="str">
        <f t="shared" si="58"/>
        <v>No Curl</v>
      </c>
      <c r="N56">
        <f t="shared" si="142"/>
        <v>6.8804333333333245</v>
      </c>
      <c r="P56">
        <f t="shared" si="154"/>
        <v>2.1273127140141312</v>
      </c>
      <c r="Q56">
        <f t="shared" si="144"/>
        <v>0.6</v>
      </c>
      <c r="R56">
        <f t="shared" si="155"/>
        <v>0.57314814814814508</v>
      </c>
      <c r="S56">
        <f t="shared" si="156"/>
        <v>2.1634895387749715</v>
      </c>
      <c r="T56">
        <f t="shared" si="157"/>
        <v>2.1996663635358136</v>
      </c>
      <c r="U56">
        <f t="shared" si="158"/>
        <v>3.6176824760841164E-2</v>
      </c>
      <c r="V56" t="str">
        <f t="shared" si="159"/>
        <v>Weak initial curl</v>
      </c>
      <c r="W56">
        <f t="shared" si="152"/>
        <v>7.6900992667884145</v>
      </c>
      <c r="X56">
        <f t="shared" si="153"/>
        <v>1.7412119146424962E-3</v>
      </c>
      <c r="Y56">
        <f t="shared" si="160"/>
        <v>2.1948941238094779</v>
      </c>
      <c r="Z56">
        <f t="shared" si="161"/>
        <v>0.47218743168119104</v>
      </c>
      <c r="AA56">
        <f t="shared" si="151"/>
        <v>5.6938872852326081E-4</v>
      </c>
      <c r="AC56">
        <f t="shared" si="96"/>
        <v>2.0985918156895536</v>
      </c>
      <c r="AD56">
        <f t="shared" si="162"/>
        <v>0.6</v>
      </c>
      <c r="AE56">
        <f t="shared" si="98"/>
        <v>0.57685185185184862</v>
      </c>
      <c r="AF56">
        <f t="shared" si="99"/>
        <v>2.1706396289099543</v>
      </c>
      <c r="AG56">
        <f t="shared" si="100"/>
        <v>2.2426874421303542</v>
      </c>
      <c r="AH56">
        <f t="shared" si="64"/>
        <v>7.2047813220400325E-2</v>
      </c>
      <c r="AI56" t="str">
        <f t="shared" si="65"/>
        <v>Weak initial curl</v>
      </c>
      <c r="AJ56">
        <f t="shared" si="101"/>
        <v>7.7169767975965193</v>
      </c>
      <c r="AK56">
        <f t="shared" si="102"/>
        <v>3.0599866129956468E-4</v>
      </c>
      <c r="AL56">
        <f t="shared" si="66"/>
        <v>2.2333254201178603</v>
      </c>
      <c r="AM56">
        <f t="shared" si="103"/>
        <v>0.92423043488319556</v>
      </c>
      <c r="AN56">
        <f t="shared" si="104"/>
        <v>-1.7589078962329523E-3</v>
      </c>
      <c r="AP56">
        <f t="shared" si="105"/>
        <v>2.0706426378349367</v>
      </c>
      <c r="AQ56">
        <f t="shared" si="163"/>
        <v>0.6</v>
      </c>
      <c r="AR56">
        <f t="shared" si="107"/>
        <v>0.58148148148147805</v>
      </c>
      <c r="AS56">
        <f t="shared" si="108"/>
        <v>2.1782810306888161</v>
      </c>
      <c r="AT56">
        <f t="shared" si="109"/>
        <v>2.2859194235426958</v>
      </c>
      <c r="AU56">
        <f t="shared" si="70"/>
        <v>0.10763839285387955</v>
      </c>
      <c r="AV56" t="str">
        <f t="shared" si="71"/>
        <v>Weak initial curl</v>
      </c>
      <c r="AW56">
        <f t="shared" si="110"/>
        <v>7.7459584160996311</v>
      </c>
      <c r="AX56">
        <f t="shared" si="111"/>
        <v>2.7116011551772429E-4</v>
      </c>
      <c r="AY56">
        <f t="shared" si="72"/>
        <v>2.2721360998477773</v>
      </c>
      <c r="AZ56">
        <f t="shared" si="112"/>
        <v>1.3572695893270297</v>
      </c>
      <c r="BA56">
        <f t="shared" si="113"/>
        <v>-8.2101864668569357E-4</v>
      </c>
      <c r="BC56">
        <f t="shared" si="114"/>
        <v>2.0434670081204032</v>
      </c>
      <c r="BD56">
        <f t="shared" si="164"/>
        <v>0.6</v>
      </c>
      <c r="BE56">
        <f t="shared" si="116"/>
        <v>0.58518518518518159</v>
      </c>
      <c r="BF56">
        <f t="shared" si="117"/>
        <v>2.185897834960929</v>
      </c>
      <c r="BG56">
        <f t="shared" si="118"/>
        <v>2.3283286618014531</v>
      </c>
      <c r="BH56">
        <f t="shared" si="76"/>
        <v>0.14243082684052499</v>
      </c>
      <c r="BI56" t="str">
        <f t="shared" si="77"/>
        <v>No Curl</v>
      </c>
      <c r="BJ56">
        <f t="shared" si="119"/>
        <v>7.7753695142553134</v>
      </c>
      <c r="BK56">
        <f t="shared" si="120"/>
        <v>0</v>
      </c>
      <c r="BL56">
        <f t="shared" si="78"/>
        <v>2.310344403006146</v>
      </c>
      <c r="BM56">
        <f t="shared" si="121"/>
        <v>1.7663985751125046</v>
      </c>
      <c r="BN56">
        <f t="shared" si="122"/>
        <v>0</v>
      </c>
      <c r="BP56">
        <f t="shared" si="123"/>
        <v>2.0134669999395975</v>
      </c>
      <c r="BQ56">
        <f t="shared" si="165"/>
        <v>0.6</v>
      </c>
      <c r="BR56">
        <f t="shared" si="125"/>
        <v>0.58981481481481102</v>
      </c>
      <c r="BS56">
        <f t="shared" si="126"/>
        <v>2.1940020387477568</v>
      </c>
      <c r="BT56">
        <f t="shared" si="127"/>
        <v>2.3745370775559151</v>
      </c>
      <c r="BU56">
        <f t="shared" si="82"/>
        <v>0.1805350388081588</v>
      </c>
      <c r="BV56" t="str">
        <f t="shared" si="83"/>
        <v>No Curl</v>
      </c>
      <c r="BW56">
        <f t="shared" si="128"/>
        <v>7.8063341365285108</v>
      </c>
      <c r="BX56">
        <f t="shared" si="129"/>
        <v>0</v>
      </c>
      <c r="BY56">
        <f t="shared" si="84"/>
        <v>2.3520827366597707</v>
      </c>
      <c r="BZ56">
        <f t="shared" si="130"/>
        <v>2.1994202127408555</v>
      </c>
      <c r="CA56">
        <f t="shared" si="131"/>
        <v>0</v>
      </c>
      <c r="CC56">
        <f t="shared" si="132"/>
        <v>1.9371638136462619</v>
      </c>
      <c r="CD56">
        <f t="shared" si="166"/>
        <v>0.63</v>
      </c>
      <c r="CE56">
        <f t="shared" si="134"/>
        <v>0.59259259259258867</v>
      </c>
      <c r="CF56">
        <f t="shared" si="135"/>
        <v>2.1715637457539478</v>
      </c>
      <c r="CG56">
        <f t="shared" si="136"/>
        <v>2.4059636778616338</v>
      </c>
      <c r="CH56">
        <f t="shared" si="88"/>
        <v>0.23439993210768595</v>
      </c>
      <c r="CI56" t="str">
        <f t="shared" si="89"/>
        <v>No Curl</v>
      </c>
      <c r="CJ56">
        <f t="shared" si="137"/>
        <v>7.7390038367327367</v>
      </c>
      <c r="CK56">
        <f t="shared" si="138"/>
        <v>0</v>
      </c>
      <c r="CL56">
        <f t="shared" si="90"/>
        <v>2.3774505721945158</v>
      </c>
      <c r="CM56">
        <f t="shared" si="139"/>
        <v>2.8256260015367771</v>
      </c>
      <c r="CN56">
        <f t="shared" si="140"/>
        <v>0</v>
      </c>
    </row>
    <row r="57" spans="1:92" x14ac:dyDescent="0.25">
      <c r="A57">
        <v>0.42</v>
      </c>
      <c r="B57">
        <f t="shared" si="168"/>
        <v>2.8631E-2</v>
      </c>
      <c r="C57">
        <f t="shared" si="3"/>
        <v>1.7178599999999999</v>
      </c>
      <c r="D57">
        <f t="shared" si="167"/>
        <v>0.57042253521126762</v>
      </c>
      <c r="E57">
        <f t="shared" si="4"/>
        <v>0.33205414597887351</v>
      </c>
      <c r="F57">
        <f t="shared" si="5"/>
        <v>9.507042253521128E-3</v>
      </c>
      <c r="H57">
        <v>34</v>
      </c>
      <c r="I57">
        <v>3.4</v>
      </c>
      <c r="J57">
        <f t="shared" si="91"/>
        <v>1.9673333333333292</v>
      </c>
      <c r="K57">
        <f t="shared" si="141"/>
        <v>0.63</v>
      </c>
      <c r="L57">
        <f t="shared" si="92"/>
        <v>0.99645449940908326</v>
      </c>
      <c r="M57" t="str">
        <f t="shared" si="58"/>
        <v>No Curl</v>
      </c>
      <c r="N57">
        <f t="shared" si="142"/>
        <v>7.0775166666666571</v>
      </c>
      <c r="P57">
        <f t="shared" si="154"/>
        <v>2.1177838347795892</v>
      </c>
      <c r="Q57">
        <f t="shared" si="144"/>
        <v>0.6</v>
      </c>
      <c r="R57">
        <f t="shared" si="155"/>
        <v>0.57222222222221919</v>
      </c>
      <c r="S57">
        <f t="shared" si="156"/>
        <v>2.1537986125635253</v>
      </c>
      <c r="T57">
        <f t="shared" si="157"/>
        <v>2.1898133903474637</v>
      </c>
      <c r="U57">
        <f t="shared" si="158"/>
        <v>3.6014777783937246E-2</v>
      </c>
      <c r="V57" t="str">
        <f t="shared" si="159"/>
        <v>Weak initial curl</v>
      </c>
      <c r="W57">
        <f t="shared" si="152"/>
        <v>7.9064482206659115</v>
      </c>
      <c r="X57">
        <f t="shared" si="153"/>
        <v>1.8956408574411603E-3</v>
      </c>
      <c r="Y57">
        <f t="shared" si="160"/>
        <v>2.1850625269311221</v>
      </c>
      <c r="Z57">
        <f t="shared" si="161"/>
        <v>0.47218743168119104</v>
      </c>
      <c r="AA57">
        <f t="shared" si="151"/>
        <v>7.0889066665557362E-4</v>
      </c>
      <c r="AC57">
        <f t="shared" si="96"/>
        <v>2.0891839563148205</v>
      </c>
      <c r="AD57">
        <f t="shared" si="162"/>
        <v>0.6</v>
      </c>
      <c r="AE57">
        <f t="shared" si="98"/>
        <v>0.57592592592592273</v>
      </c>
      <c r="AF57">
        <f t="shared" si="99"/>
        <v>2.1609087835738889</v>
      </c>
      <c r="AG57">
        <f t="shared" si="100"/>
        <v>2.2326336108329565</v>
      </c>
      <c r="AH57">
        <f t="shared" si="64"/>
        <v>7.1724827259068036E-2</v>
      </c>
      <c r="AI57" t="str">
        <f t="shared" si="65"/>
        <v>Weak initial curl</v>
      </c>
      <c r="AJ57">
        <f t="shared" si="101"/>
        <v>7.9340407604875152</v>
      </c>
      <c r="AK57">
        <f t="shared" si="102"/>
        <v>4.4015978234471627E-4</v>
      </c>
      <c r="AL57">
        <f t="shared" si="66"/>
        <v>2.2233135581953061</v>
      </c>
      <c r="AM57">
        <f t="shared" si="103"/>
        <v>0.92423043488319556</v>
      </c>
      <c r="AN57">
        <f t="shared" si="104"/>
        <v>-1.7230405876196672E-3</v>
      </c>
      <c r="AP57">
        <f t="shared" si="105"/>
        <v>2.0613455953249784</v>
      </c>
      <c r="AQ57">
        <f t="shared" si="163"/>
        <v>0.6</v>
      </c>
      <c r="AR57">
        <f t="shared" si="107"/>
        <v>0.58055555555555216</v>
      </c>
      <c r="AS57">
        <f t="shared" si="108"/>
        <v>2.1685006992250901</v>
      </c>
      <c r="AT57">
        <f t="shared" si="109"/>
        <v>2.2756558031252023</v>
      </c>
      <c r="AU57">
        <f t="shared" si="70"/>
        <v>0.10715510390011196</v>
      </c>
      <c r="AV57" t="str">
        <f t="shared" si="71"/>
        <v>Weak initial curl</v>
      </c>
      <c r="AW57">
        <f t="shared" si="110"/>
        <v>7.9637865191685124</v>
      </c>
      <c r="AX57">
        <f t="shared" si="111"/>
        <v>3.800897222099654E-4</v>
      </c>
      <c r="AY57">
        <f t="shared" si="72"/>
        <v>2.2619343656022282</v>
      </c>
      <c r="AZ57">
        <f t="shared" si="112"/>
        <v>1.3572695893270312</v>
      </c>
      <c r="BA57">
        <f t="shared" si="113"/>
        <v>-7.9029100150409246E-4</v>
      </c>
      <c r="BC57">
        <f t="shared" si="114"/>
        <v>2.0342878649888214</v>
      </c>
      <c r="BD57">
        <f t="shared" si="164"/>
        <v>0.6</v>
      </c>
      <c r="BE57">
        <f t="shared" si="116"/>
        <v>0.5842592592592557</v>
      </c>
      <c r="BF57">
        <f t="shared" si="117"/>
        <v>2.1760789002688652</v>
      </c>
      <c r="BG57">
        <f t="shared" si="118"/>
        <v>2.3178699355489072</v>
      </c>
      <c r="BH57">
        <f t="shared" si="76"/>
        <v>0.14179103528004289</v>
      </c>
      <c r="BI57" t="str">
        <f t="shared" si="77"/>
        <v>No Curl</v>
      </c>
      <c r="BJ57">
        <f t="shared" si="119"/>
        <v>7.993959297751406</v>
      </c>
      <c r="BK57">
        <f t="shared" si="120"/>
        <v>0</v>
      </c>
      <c r="BL57">
        <f t="shared" si="78"/>
        <v>2.2999664610701278</v>
      </c>
      <c r="BM57">
        <f t="shared" si="121"/>
        <v>1.7663985751125026</v>
      </c>
      <c r="BN57">
        <f t="shared" si="122"/>
        <v>0</v>
      </c>
      <c r="BP57">
        <f t="shared" si="123"/>
        <v>2.0044214269554237</v>
      </c>
      <c r="BQ57">
        <f t="shared" si="165"/>
        <v>0.6</v>
      </c>
      <c r="BR57">
        <f t="shared" si="125"/>
        <v>0.58796296296295925</v>
      </c>
      <c r="BS57">
        <f t="shared" si="126"/>
        <v>2.1841454056022847</v>
      </c>
      <c r="BT57">
        <f t="shared" si="127"/>
        <v>2.3638693842491447</v>
      </c>
      <c r="BU57">
        <f t="shared" si="82"/>
        <v>0.17972397864686052</v>
      </c>
      <c r="BV57" t="str">
        <f t="shared" si="83"/>
        <v>No Curl</v>
      </c>
      <c r="BW57">
        <f t="shared" si="128"/>
        <v>8.0257343404032859</v>
      </c>
      <c r="BX57">
        <f t="shared" si="129"/>
        <v>0</v>
      </c>
      <c r="BY57">
        <f t="shared" si="84"/>
        <v>2.3415159202878559</v>
      </c>
      <c r="BZ57">
        <f t="shared" si="130"/>
        <v>2.1994202127408564</v>
      </c>
      <c r="CA57">
        <f t="shared" si="131"/>
        <v>0</v>
      </c>
      <c r="CC57">
        <f t="shared" si="132"/>
        <v>1.9281913928426961</v>
      </c>
      <c r="CD57">
        <f t="shared" si="166"/>
        <v>0.63</v>
      </c>
      <c r="CE57">
        <f t="shared" si="134"/>
        <v>0.59166666666666279</v>
      </c>
      <c r="CF57">
        <f t="shared" si="135"/>
        <v>2.161505647625428</v>
      </c>
      <c r="CG57">
        <f t="shared" si="136"/>
        <v>2.3948199024081598</v>
      </c>
      <c r="CH57">
        <f t="shared" si="88"/>
        <v>0.23331425478273182</v>
      </c>
      <c r="CI57" t="str">
        <f t="shared" si="89"/>
        <v>No Curl</v>
      </c>
      <c r="CJ57">
        <f t="shared" si="137"/>
        <v>7.9561602113081316</v>
      </c>
      <c r="CK57">
        <f t="shared" si="138"/>
        <v>0</v>
      </c>
      <c r="CL57">
        <f t="shared" si="90"/>
        <v>2.3664388617634526</v>
      </c>
      <c r="CM57">
        <f t="shared" si="139"/>
        <v>2.8256260015367771</v>
      </c>
      <c r="CN57">
        <f t="shared" si="140"/>
        <v>0</v>
      </c>
    </row>
    <row r="58" spans="1:92" x14ac:dyDescent="0.25">
      <c r="A58">
        <v>0.43</v>
      </c>
      <c r="B58">
        <f t="shared" si="168"/>
        <v>2.8555999999999998E-2</v>
      </c>
      <c r="C58">
        <f t="shared" si="3"/>
        <v>1.7133599999999998</v>
      </c>
      <c r="D58">
        <f t="shared" si="167"/>
        <v>0.56971830985915495</v>
      </c>
      <c r="E58">
        <f t="shared" si="4"/>
        <v>0.33251523898022306</v>
      </c>
      <c r="F58">
        <f t="shared" si="5"/>
        <v>9.4953051643192482E-3</v>
      </c>
      <c r="H58">
        <v>35</v>
      </c>
      <c r="I58">
        <v>3.5</v>
      </c>
      <c r="J58">
        <f t="shared" si="91"/>
        <v>1.9603333333333293</v>
      </c>
      <c r="K58">
        <f t="shared" si="141"/>
        <v>0.63</v>
      </c>
      <c r="L58">
        <f t="shared" si="92"/>
        <v>0.99644188410708234</v>
      </c>
      <c r="M58" t="str">
        <f t="shared" si="58"/>
        <v>No Curl</v>
      </c>
      <c r="N58">
        <f t="shared" si="142"/>
        <v>7.2738999999999905</v>
      </c>
      <c r="P58">
        <f t="shared" si="154"/>
        <v>2.1082650708917909</v>
      </c>
      <c r="Q58">
        <f t="shared" si="144"/>
        <v>0.6</v>
      </c>
      <c r="R58">
        <f t="shared" si="155"/>
        <v>0.5712962962962933</v>
      </c>
      <c r="S58">
        <f t="shared" si="156"/>
        <v>2.144117973719196</v>
      </c>
      <c r="T58">
        <f t="shared" si="157"/>
        <v>2.1799708765466033</v>
      </c>
      <c r="U58">
        <f t="shared" si="158"/>
        <v>3.5852902827406163E-2</v>
      </c>
      <c r="V58" t="str">
        <f t="shared" si="159"/>
        <v>Weak initial curl</v>
      </c>
      <c r="W58">
        <f t="shared" si="152"/>
        <v>8.1218280819222635</v>
      </c>
      <c r="X58">
        <f t="shared" si="153"/>
        <v>2.0552136584769346E-3</v>
      </c>
      <c r="Y58">
        <f t="shared" si="160"/>
        <v>2.1752413667483133</v>
      </c>
      <c r="Z58">
        <f t="shared" si="161"/>
        <v>0.47218743168118882</v>
      </c>
      <c r="AA58">
        <f t="shared" si="151"/>
        <v>8.5985796861046539E-4</v>
      </c>
      <c r="AC58">
        <f t="shared" si="96"/>
        <v>2.079786040936797</v>
      </c>
      <c r="AD58">
        <f t="shared" si="162"/>
        <v>0.6</v>
      </c>
      <c r="AE58">
        <f t="shared" si="98"/>
        <v>0.57499999999999685</v>
      </c>
      <c r="AF58">
        <f t="shared" si="99"/>
        <v>2.1511882236268955</v>
      </c>
      <c r="AG58">
        <f t="shared" si="100"/>
        <v>2.2225904063169932</v>
      </c>
      <c r="AH58">
        <f t="shared" si="64"/>
        <v>7.1402182690098126E-2</v>
      </c>
      <c r="AI58" t="str">
        <f t="shared" si="65"/>
        <v>Weak initial curl</v>
      </c>
      <c r="AJ58">
        <f t="shared" si="101"/>
        <v>8.1501316388449041</v>
      </c>
      <c r="AK58">
        <f t="shared" si="102"/>
        <v>5.794642670752183E-4</v>
      </c>
      <c r="AL58">
        <f t="shared" si="66"/>
        <v>2.213312278693051</v>
      </c>
      <c r="AM58">
        <f t="shared" si="103"/>
        <v>0.92423043488319567</v>
      </c>
      <c r="AN58">
        <f t="shared" si="104"/>
        <v>-1.6771411190591174E-3</v>
      </c>
      <c r="AP58">
        <f t="shared" si="105"/>
        <v>2.0520583270155872</v>
      </c>
      <c r="AQ58">
        <f t="shared" si="163"/>
        <v>0.6</v>
      </c>
      <c r="AR58">
        <f t="shared" si="107"/>
        <v>0.57962962962962628</v>
      </c>
      <c r="AS58">
        <f t="shared" si="108"/>
        <v>2.1587306500550332</v>
      </c>
      <c r="AT58">
        <f t="shared" si="109"/>
        <v>2.2654029730944791</v>
      </c>
      <c r="AU58">
        <f t="shared" si="70"/>
        <v>0.10667232303944596</v>
      </c>
      <c r="AV58" t="str">
        <f t="shared" si="71"/>
        <v>Weak initial curl</v>
      </c>
      <c r="AW58">
        <f t="shared" si="110"/>
        <v>8.1806365890910211</v>
      </c>
      <c r="AX58">
        <f t="shared" si="111"/>
        <v>4.9416191857786971E-4</v>
      </c>
      <c r="AY58">
        <f t="shared" si="72"/>
        <v>2.2517433566810534</v>
      </c>
      <c r="AZ58">
        <f t="shared" si="112"/>
        <v>1.3572695893270308</v>
      </c>
      <c r="BA58">
        <f t="shared" si="113"/>
        <v>-7.5131541596120636E-4</v>
      </c>
      <c r="BC58">
        <f t="shared" si="114"/>
        <v>2.0251183304251112</v>
      </c>
      <c r="BD58">
        <f t="shared" si="164"/>
        <v>0.6</v>
      </c>
      <c r="BE58">
        <f t="shared" si="116"/>
        <v>0.58333333333332982</v>
      </c>
      <c r="BF58">
        <f t="shared" si="117"/>
        <v>2.1662702438673853</v>
      </c>
      <c r="BG58">
        <f t="shared" si="118"/>
        <v>2.3074221573096576</v>
      </c>
      <c r="BH58">
        <f t="shared" si="76"/>
        <v>0.14115191344227318</v>
      </c>
      <c r="BI58" t="str">
        <f t="shared" si="77"/>
        <v>No Curl</v>
      </c>
      <c r="BJ58">
        <f t="shared" si="119"/>
        <v>8.211567187778293</v>
      </c>
      <c r="BK58">
        <f t="shared" si="120"/>
        <v>0</v>
      </c>
      <c r="BL58">
        <f t="shared" si="78"/>
        <v>2.2895993825837837</v>
      </c>
      <c r="BM58">
        <f t="shared" si="121"/>
        <v>1.7663985751125046</v>
      </c>
      <c r="BN58">
        <f t="shared" si="122"/>
        <v>0</v>
      </c>
      <c r="BP58">
        <f t="shared" si="123"/>
        <v>1.9953852815702833</v>
      </c>
      <c r="BQ58">
        <f t="shared" si="165"/>
        <v>0.6</v>
      </c>
      <c r="BR58">
        <f t="shared" si="125"/>
        <v>0.58703703703703336</v>
      </c>
      <c r="BS58">
        <f t="shared" si="126"/>
        <v>2.1742990453699025</v>
      </c>
      <c r="BT58">
        <f t="shared" si="127"/>
        <v>2.3532128091695208</v>
      </c>
      <c r="BU58">
        <f t="shared" si="82"/>
        <v>0.17891376379961876</v>
      </c>
      <c r="BV58" t="str">
        <f t="shared" si="83"/>
        <v>No Curl</v>
      </c>
      <c r="BW58">
        <f t="shared" si="128"/>
        <v>8.2441488809635146</v>
      </c>
      <c r="BX58">
        <f t="shared" si="129"/>
        <v>0</v>
      </c>
      <c r="BY58">
        <f t="shared" si="84"/>
        <v>2.3309601170057692</v>
      </c>
      <c r="BZ58">
        <f t="shared" si="130"/>
        <v>2.1994202127408564</v>
      </c>
      <c r="CA58">
        <f t="shared" si="131"/>
        <v>0</v>
      </c>
      <c r="CC58">
        <f t="shared" si="132"/>
        <v>1.9192372825648443</v>
      </c>
      <c r="CD58">
        <f t="shared" si="166"/>
        <v>0.63</v>
      </c>
      <c r="CE58">
        <f t="shared" si="134"/>
        <v>0.58981481481481102</v>
      </c>
      <c r="CF58">
        <f t="shared" si="135"/>
        <v>2.1514680756256359</v>
      </c>
      <c r="CG58">
        <f t="shared" si="136"/>
        <v>2.3836988686864276</v>
      </c>
      <c r="CH58">
        <f t="shared" si="88"/>
        <v>0.23223079306079164</v>
      </c>
      <c r="CI58" t="str">
        <f t="shared" si="89"/>
        <v>No Curl</v>
      </c>
      <c r="CJ58">
        <f t="shared" si="137"/>
        <v>8.1723107760706739</v>
      </c>
      <c r="CK58">
        <f t="shared" si="138"/>
        <v>0</v>
      </c>
      <c r="CL58">
        <f t="shared" si="90"/>
        <v>2.3554496235515829</v>
      </c>
      <c r="CM58">
        <f t="shared" si="139"/>
        <v>2.8256260015367762</v>
      </c>
      <c r="CN58">
        <f t="shared" si="140"/>
        <v>0</v>
      </c>
    </row>
    <row r="59" spans="1:92" x14ac:dyDescent="0.25">
      <c r="A59">
        <v>0.44</v>
      </c>
      <c r="B59">
        <f t="shared" si="168"/>
        <v>2.8478999999999997E-2</v>
      </c>
      <c r="C59">
        <f t="shared" si="3"/>
        <v>1.7087399999999999</v>
      </c>
      <c r="D59">
        <f t="shared" si="167"/>
        <v>0.56901408450704227</v>
      </c>
      <c r="E59">
        <f t="shared" si="4"/>
        <v>0.33300214456678157</v>
      </c>
      <c r="F59">
        <f t="shared" si="5"/>
        <v>9.4835680751173719E-3</v>
      </c>
      <c r="H59">
        <v>36</v>
      </c>
      <c r="I59">
        <v>3.6</v>
      </c>
      <c r="J59">
        <f t="shared" si="91"/>
        <v>1.9533333333333294</v>
      </c>
      <c r="K59">
        <f t="shared" si="141"/>
        <v>0.63</v>
      </c>
      <c r="L59">
        <f t="shared" si="92"/>
        <v>0.99642917871110359</v>
      </c>
      <c r="M59" t="str">
        <f t="shared" si="58"/>
        <v>No Curl</v>
      </c>
      <c r="N59">
        <f t="shared" si="142"/>
        <v>7.4695833333333237</v>
      </c>
      <c r="P59">
        <f t="shared" si="154"/>
        <v>2.0987564223507365</v>
      </c>
      <c r="Q59">
        <f t="shared" si="144"/>
        <v>0.6</v>
      </c>
      <c r="R59">
        <f t="shared" si="155"/>
        <v>0.57037037037036742</v>
      </c>
      <c r="S59">
        <f t="shared" si="156"/>
        <v>2.1344476222419835</v>
      </c>
      <c r="T59">
        <f t="shared" si="157"/>
        <v>2.1701388221332327</v>
      </c>
      <c r="U59">
        <f t="shared" si="158"/>
        <v>3.5691199891248138E-2</v>
      </c>
      <c r="V59" t="str">
        <f t="shared" si="159"/>
        <v>Weak initial curl</v>
      </c>
      <c r="W59">
        <f t="shared" si="152"/>
        <v>8.3362398792941832</v>
      </c>
      <c r="X59">
        <f t="shared" si="153"/>
        <v>2.2199303177498201E-3</v>
      </c>
      <c r="Y59">
        <f t="shared" si="160"/>
        <v>2.1654306432610508</v>
      </c>
      <c r="Z59">
        <f t="shared" si="161"/>
        <v>0.47218743168118743</v>
      </c>
      <c r="AA59">
        <f t="shared" si="151"/>
        <v>1.0226543600920285E-3</v>
      </c>
      <c r="AC59">
        <f t="shared" si="96"/>
        <v>2.0703980695554831</v>
      </c>
      <c r="AD59">
        <f t="shared" si="162"/>
        <v>0.6</v>
      </c>
      <c r="AE59">
        <f t="shared" si="98"/>
        <v>0.57407407407407096</v>
      </c>
      <c r="AF59">
        <f t="shared" si="99"/>
        <v>2.1414779490689742</v>
      </c>
      <c r="AG59">
        <f t="shared" si="100"/>
        <v>2.2125578285824643</v>
      </c>
      <c r="AH59">
        <f t="shared" si="64"/>
        <v>7.1079879513490596E-2</v>
      </c>
      <c r="AI59" t="str">
        <f t="shared" si="65"/>
        <v>Weak initial curl</v>
      </c>
      <c r="AJ59">
        <f t="shared" si="101"/>
        <v>8.3652504612075944</v>
      </c>
      <c r="AK59">
        <f t="shared" si="102"/>
        <v>7.239121154910713E-4</v>
      </c>
      <c r="AL59">
        <f t="shared" si="66"/>
        <v>2.2033215816110947</v>
      </c>
      <c r="AM59">
        <f t="shared" si="103"/>
        <v>0.92423043488319612</v>
      </c>
      <c r="AN59">
        <f t="shared" si="104"/>
        <v>-1.620845799817301E-3</v>
      </c>
      <c r="AP59">
        <f t="shared" si="105"/>
        <v>2.0427808329067636</v>
      </c>
      <c r="AQ59">
        <f t="shared" si="163"/>
        <v>0.6</v>
      </c>
      <c r="AR59">
        <f t="shared" si="107"/>
        <v>0.57870370370370039</v>
      </c>
      <c r="AS59">
        <f t="shared" si="108"/>
        <v>2.1489708831786452</v>
      </c>
      <c r="AT59">
        <f t="shared" si="109"/>
        <v>2.2551609334505267</v>
      </c>
      <c r="AU59">
        <f t="shared" si="70"/>
        <v>0.10619005027188155</v>
      </c>
      <c r="AV59" t="str">
        <f t="shared" si="71"/>
        <v>Weak initial curl</v>
      </c>
      <c r="AW59">
        <f t="shared" si="110"/>
        <v>8.3965096540965245</v>
      </c>
      <c r="AX59">
        <f t="shared" si="111"/>
        <v>6.1337670462143781E-4</v>
      </c>
      <c r="AY59">
        <f t="shared" si="72"/>
        <v>2.2415630730842544</v>
      </c>
      <c r="AZ59">
        <f t="shared" si="112"/>
        <v>1.3572695893270286</v>
      </c>
      <c r="BA59">
        <f t="shared" si="113"/>
        <v>-7.0372825405378315E-4</v>
      </c>
      <c r="BC59">
        <f t="shared" si="114"/>
        <v>2.0159584044292735</v>
      </c>
      <c r="BD59">
        <f t="shared" si="164"/>
        <v>0.6</v>
      </c>
      <c r="BE59">
        <f t="shared" si="116"/>
        <v>0.58240740740740393</v>
      </c>
      <c r="BF59">
        <f t="shared" si="117"/>
        <v>2.1564718657564899</v>
      </c>
      <c r="BG59">
        <f t="shared" si="118"/>
        <v>2.2969853270837044</v>
      </c>
      <c r="BH59">
        <f t="shared" si="76"/>
        <v>0.14051346132721543</v>
      </c>
      <c r="BI59" t="str">
        <f t="shared" si="77"/>
        <v>No Curl</v>
      </c>
      <c r="BJ59">
        <f t="shared" si="119"/>
        <v>8.4281942121650317</v>
      </c>
      <c r="BK59">
        <f t="shared" si="120"/>
        <v>0</v>
      </c>
      <c r="BL59">
        <f t="shared" si="78"/>
        <v>2.2792431675471145</v>
      </c>
      <c r="BM59">
        <f t="shared" si="121"/>
        <v>1.7663985751125044</v>
      </c>
      <c r="BN59">
        <f t="shared" si="122"/>
        <v>0</v>
      </c>
      <c r="BP59">
        <f t="shared" si="123"/>
        <v>1.9863585637841763</v>
      </c>
      <c r="BQ59">
        <f t="shared" si="165"/>
        <v>0.6</v>
      </c>
      <c r="BR59">
        <f t="shared" si="125"/>
        <v>0.58611111111110747</v>
      </c>
      <c r="BS59">
        <f t="shared" si="126"/>
        <v>2.1644629580506103</v>
      </c>
      <c r="BT59">
        <f t="shared" si="127"/>
        <v>2.3425673523170434</v>
      </c>
      <c r="BU59">
        <f t="shared" si="82"/>
        <v>0.17810439426643354</v>
      </c>
      <c r="BV59" t="str">
        <f t="shared" si="83"/>
        <v>No Curl</v>
      </c>
      <c r="BW59">
        <f t="shared" si="128"/>
        <v>8.4615787855005049</v>
      </c>
      <c r="BX59">
        <f t="shared" si="129"/>
        <v>0</v>
      </c>
      <c r="BY59">
        <f t="shared" si="84"/>
        <v>2.3204153268135097</v>
      </c>
      <c r="BZ59">
        <f t="shared" si="130"/>
        <v>2.1994202127408573</v>
      </c>
      <c r="CA59">
        <f t="shared" si="131"/>
        <v>0</v>
      </c>
      <c r="CC59">
        <f t="shared" si="132"/>
        <v>1.9102923275498489</v>
      </c>
      <c r="CD59">
        <f t="shared" si="166"/>
        <v>0.63</v>
      </c>
      <c r="CE59">
        <f t="shared" si="134"/>
        <v>0.58888888888888513</v>
      </c>
      <c r="CF59">
        <f t="shared" si="135"/>
        <v>2.1414407666902076</v>
      </c>
      <c r="CG59">
        <f t="shared" si="136"/>
        <v>2.372589205830566</v>
      </c>
      <c r="CH59">
        <f t="shared" si="88"/>
        <v>0.23114843914035854</v>
      </c>
      <c r="CI59" t="str">
        <f t="shared" si="89"/>
        <v>No Curl</v>
      </c>
      <c r="CJ59">
        <f t="shared" si="137"/>
        <v>8.3874575836332372</v>
      </c>
      <c r="CK59">
        <f t="shared" si="138"/>
        <v>0</v>
      </c>
      <c r="CL59">
        <f t="shared" si="90"/>
        <v>2.3444716214493106</v>
      </c>
      <c r="CM59">
        <f t="shared" si="139"/>
        <v>2.8256260015367762</v>
      </c>
      <c r="CN59">
        <f t="shared" si="140"/>
        <v>0</v>
      </c>
    </row>
    <row r="60" spans="1:92" x14ac:dyDescent="0.25">
      <c r="A60">
        <v>0.45</v>
      </c>
      <c r="B60">
        <f t="shared" si="168"/>
        <v>2.8399999999999998E-2</v>
      </c>
      <c r="C60">
        <f t="shared" si="3"/>
        <v>1.704</v>
      </c>
      <c r="D60">
        <f t="shared" si="167"/>
        <v>0.5683098591549296</v>
      </c>
      <c r="E60">
        <f t="shared" si="4"/>
        <v>0.33351517556040472</v>
      </c>
      <c r="F60">
        <f t="shared" si="5"/>
        <v>9.4718309859154939E-3</v>
      </c>
      <c r="H60">
        <v>37</v>
      </c>
      <c r="I60">
        <v>3.7</v>
      </c>
      <c r="J60">
        <f t="shared" si="91"/>
        <v>1.9463333333333295</v>
      </c>
      <c r="K60">
        <f t="shared" si="141"/>
        <v>0.63</v>
      </c>
      <c r="L60">
        <f t="shared" si="92"/>
        <v>0.9964163822525598</v>
      </c>
      <c r="M60" t="str">
        <f t="shared" si="58"/>
        <v>No Curl</v>
      </c>
      <c r="N60">
        <f t="shared" si="142"/>
        <v>7.6645666666666568</v>
      </c>
      <c r="P60">
        <f t="shared" si="154"/>
        <v>2.0892578891564253</v>
      </c>
      <c r="Q60">
        <f t="shared" si="144"/>
        <v>0.6</v>
      </c>
      <c r="R60">
        <f t="shared" si="155"/>
        <v>0.56944444444444153</v>
      </c>
      <c r="S60">
        <f t="shared" si="156"/>
        <v>2.1247875581318874</v>
      </c>
      <c r="T60">
        <f t="shared" si="157"/>
        <v>2.1603172271073516</v>
      </c>
      <c r="U60">
        <f t="shared" si="158"/>
        <v>3.5529668975463169E-2</v>
      </c>
      <c r="V60" t="str">
        <f t="shared" si="159"/>
        <v>Weak initial curl</v>
      </c>
      <c r="W60">
        <f t="shared" si="152"/>
        <v>8.5496846415183807</v>
      </c>
      <c r="X60">
        <f t="shared" si="153"/>
        <v>2.3897908352598168E-3</v>
      </c>
      <c r="Y60">
        <f t="shared" si="160"/>
        <v>2.1556303564693344</v>
      </c>
      <c r="Z60">
        <f t="shared" si="161"/>
        <v>0.47218743168118693</v>
      </c>
      <c r="AA60">
        <f t="shared" si="151"/>
        <v>1.1976435668043552E-3</v>
      </c>
      <c r="AC60">
        <f t="shared" si="96"/>
        <v>2.0610200421708784</v>
      </c>
      <c r="AD60">
        <f t="shared" si="162"/>
        <v>0.6</v>
      </c>
      <c r="AE60">
        <f t="shared" si="98"/>
        <v>0.57314814814814508</v>
      </c>
      <c r="AF60">
        <f t="shared" si="99"/>
        <v>2.1317779599001243</v>
      </c>
      <c r="AG60">
        <f t="shared" si="100"/>
        <v>2.2025358776293693</v>
      </c>
      <c r="AH60">
        <f t="shared" si="64"/>
        <v>7.0757917729245445E-2</v>
      </c>
      <c r="AI60" t="str">
        <f t="shared" si="65"/>
        <v>Weak initial curl</v>
      </c>
      <c r="AJ60">
        <f t="shared" si="101"/>
        <v>8.5793982561144926</v>
      </c>
      <c r="AK60">
        <f t="shared" si="102"/>
        <v>8.7350332759227479E-4</v>
      </c>
      <c r="AL60">
        <f t="shared" si="66"/>
        <v>2.1933414669494367</v>
      </c>
      <c r="AM60">
        <f t="shared" si="103"/>
        <v>0.92423043488319667</v>
      </c>
      <c r="AN60">
        <f t="shared" si="104"/>
        <v>-1.5537909391602159E-3</v>
      </c>
      <c r="AP60">
        <f t="shared" si="105"/>
        <v>2.0335131129985067</v>
      </c>
      <c r="AQ60">
        <f t="shared" si="163"/>
        <v>0.6</v>
      </c>
      <c r="AR60">
        <f t="shared" si="107"/>
        <v>0.5777777777777745</v>
      </c>
      <c r="AS60">
        <f t="shared" si="108"/>
        <v>2.1392213985959256</v>
      </c>
      <c r="AT60">
        <f t="shared" si="109"/>
        <v>2.2449296841933446</v>
      </c>
      <c r="AU60">
        <f t="shared" si="70"/>
        <v>0.10570828559741896</v>
      </c>
      <c r="AV60" t="str">
        <f t="shared" si="71"/>
        <v>Weak initial curl</v>
      </c>
      <c r="AW60">
        <f t="shared" si="110"/>
        <v>8.6114067424143883</v>
      </c>
      <c r="AX60">
        <f t="shared" si="111"/>
        <v>7.377340803406691E-4</v>
      </c>
      <c r="AY60">
        <f t="shared" si="72"/>
        <v>2.2313935148118302</v>
      </c>
      <c r="AZ60">
        <f t="shared" si="112"/>
        <v>1.3572695893270275</v>
      </c>
      <c r="BA60">
        <f t="shared" si="113"/>
        <v>-6.4716587977857074E-4</v>
      </c>
      <c r="BC60">
        <f t="shared" si="114"/>
        <v>2.0068080870013083</v>
      </c>
      <c r="BD60">
        <f t="shared" si="164"/>
        <v>0.6</v>
      </c>
      <c r="BE60">
        <f t="shared" si="116"/>
        <v>0.58148148148147805</v>
      </c>
      <c r="BF60">
        <f t="shared" si="117"/>
        <v>2.1466837659361788</v>
      </c>
      <c r="BG60">
        <f t="shared" si="118"/>
        <v>2.286559444871048</v>
      </c>
      <c r="BH60">
        <f t="shared" si="76"/>
        <v>0.13987567893486985</v>
      </c>
      <c r="BI60" t="str">
        <f t="shared" si="77"/>
        <v>No Curl</v>
      </c>
      <c r="BJ60">
        <f t="shared" si="119"/>
        <v>8.6438413987406815</v>
      </c>
      <c r="BK60">
        <f t="shared" si="120"/>
        <v>0</v>
      </c>
      <c r="BL60">
        <f t="shared" si="78"/>
        <v>2.2688978159601203</v>
      </c>
      <c r="BM60">
        <f t="shared" si="121"/>
        <v>1.7663985751125049</v>
      </c>
      <c r="BN60">
        <f t="shared" si="122"/>
        <v>0</v>
      </c>
      <c r="BP60">
        <f t="shared" si="123"/>
        <v>1.977188321217207</v>
      </c>
      <c r="BQ60">
        <f t="shared" si="165"/>
        <v>0.63</v>
      </c>
      <c r="BR60">
        <f t="shared" si="125"/>
        <v>0.58518518518518159</v>
      </c>
      <c r="BS60">
        <f t="shared" si="126"/>
        <v>2.1544704769777416</v>
      </c>
      <c r="BT60">
        <f t="shared" si="127"/>
        <v>2.3317526327382754</v>
      </c>
      <c r="BU60">
        <f t="shared" si="82"/>
        <v>0.17728215576053419</v>
      </c>
      <c r="BV60" t="str">
        <f t="shared" si="83"/>
        <v>No Curl</v>
      </c>
      <c r="BW60">
        <f t="shared" si="128"/>
        <v>8.6780250813055666</v>
      </c>
      <c r="BX60">
        <f t="shared" si="129"/>
        <v>0</v>
      </c>
      <c r="BY60">
        <f t="shared" si="84"/>
        <v>2.3097028744945005</v>
      </c>
      <c r="BZ60">
        <f t="shared" si="130"/>
        <v>2.1994202127408573</v>
      </c>
      <c r="CA60">
        <f t="shared" si="131"/>
        <v>0</v>
      </c>
      <c r="CC60">
        <f t="shared" si="132"/>
        <v>1.9013565277977107</v>
      </c>
      <c r="CD60">
        <f t="shared" si="166"/>
        <v>0.63</v>
      </c>
      <c r="CE60">
        <f t="shared" si="134"/>
        <v>0.58796296296295925</v>
      </c>
      <c r="CF60">
        <f t="shared" si="135"/>
        <v>2.1314237208191433</v>
      </c>
      <c r="CG60">
        <f t="shared" si="136"/>
        <v>2.3614909138405755</v>
      </c>
      <c r="CH60">
        <f t="shared" si="88"/>
        <v>0.23006719302143241</v>
      </c>
      <c r="CI60" t="str">
        <f t="shared" si="89"/>
        <v>No Curl</v>
      </c>
      <c r="CJ60">
        <f t="shared" si="137"/>
        <v>8.6016016603022578</v>
      </c>
      <c r="CK60">
        <f t="shared" si="138"/>
        <v>0</v>
      </c>
      <c r="CL60">
        <f t="shared" si="90"/>
        <v>2.3335048554566358</v>
      </c>
      <c r="CM60">
        <f t="shared" si="139"/>
        <v>2.8256260015367758</v>
      </c>
      <c r="CN60">
        <f t="shared" si="140"/>
        <v>0</v>
      </c>
    </row>
    <row r="61" spans="1:92" x14ac:dyDescent="0.25">
      <c r="A61">
        <v>0.46</v>
      </c>
      <c r="B61">
        <f t="shared" si="168"/>
        <v>2.8318999999999997E-2</v>
      </c>
      <c r="C61">
        <f t="shared" si="3"/>
        <v>1.6991399999999999</v>
      </c>
      <c r="D61">
        <f t="shared" si="167"/>
        <v>0.56760563380281692</v>
      </c>
      <c r="E61">
        <f t="shared" si="4"/>
        <v>0.33405465929989109</v>
      </c>
      <c r="F61">
        <f t="shared" si="5"/>
        <v>9.4600938967136141E-3</v>
      </c>
      <c r="H61">
        <v>38</v>
      </c>
      <c r="I61">
        <v>3.8</v>
      </c>
      <c r="J61">
        <f t="shared" si="91"/>
        <v>1.9393333333333296</v>
      </c>
      <c r="K61">
        <f t="shared" si="141"/>
        <v>0.63</v>
      </c>
      <c r="L61">
        <f t="shared" si="92"/>
        <v>0.99640349374892967</v>
      </c>
      <c r="M61" t="str">
        <f t="shared" si="58"/>
        <v>No Curl</v>
      </c>
      <c r="N61">
        <f t="shared" si="142"/>
        <v>7.8588499999999897</v>
      </c>
      <c r="P61">
        <f t="shared" si="154"/>
        <v>2.0797694713088579</v>
      </c>
      <c r="Q61">
        <f t="shared" si="144"/>
        <v>0.6</v>
      </c>
      <c r="R61">
        <f t="shared" si="155"/>
        <v>0.56851851851851565</v>
      </c>
      <c r="S61">
        <f t="shared" si="156"/>
        <v>2.1151377813889081</v>
      </c>
      <c r="T61">
        <f t="shared" si="157"/>
        <v>2.1505060914689604</v>
      </c>
      <c r="U61">
        <f t="shared" si="158"/>
        <v>3.5368310080051257E-2</v>
      </c>
      <c r="V61" t="str">
        <f t="shared" si="159"/>
        <v>Weak initial curl</v>
      </c>
      <c r="W61">
        <f t="shared" si="152"/>
        <v>8.7621633973315696</v>
      </c>
      <c r="X61">
        <f t="shared" si="153"/>
        <v>2.5647952110069245E-3</v>
      </c>
      <c r="Y61">
        <f t="shared" si="160"/>
        <v>2.1458405063731649</v>
      </c>
      <c r="Z61">
        <f t="shared" si="161"/>
        <v>0.47218743168118715</v>
      </c>
      <c r="AA61">
        <f t="shared" si="151"/>
        <v>1.3851893144515379E-3</v>
      </c>
      <c r="AC61">
        <f t="shared" si="96"/>
        <v>2.0516519587829833</v>
      </c>
      <c r="AD61">
        <f t="shared" si="162"/>
        <v>0.6</v>
      </c>
      <c r="AE61">
        <f t="shared" si="98"/>
        <v>0.57222222222221919</v>
      </c>
      <c r="AF61">
        <f t="shared" si="99"/>
        <v>2.1220882561203465</v>
      </c>
      <c r="AG61">
        <f t="shared" si="100"/>
        <v>2.1925245534577087</v>
      </c>
      <c r="AH61">
        <f t="shared" si="64"/>
        <v>7.0436297337362674E-2</v>
      </c>
      <c r="AI61" t="str">
        <f t="shared" si="65"/>
        <v>Weak initial curl</v>
      </c>
      <c r="AJ61">
        <f t="shared" si="101"/>
        <v>8.7925760521045042</v>
      </c>
      <c r="AK61">
        <f t="shared" si="102"/>
        <v>1.0282379033788285E-3</v>
      </c>
      <c r="AL61">
        <f t="shared" si="66"/>
        <v>2.1833719347080773</v>
      </c>
      <c r="AM61">
        <f t="shared" si="103"/>
        <v>0.92423043488319767</v>
      </c>
      <c r="AN61">
        <f t="shared" si="104"/>
        <v>-1.4756128463538603E-3</v>
      </c>
      <c r="AP61">
        <f t="shared" si="105"/>
        <v>2.024264941491384</v>
      </c>
      <c r="AQ61">
        <f t="shared" si="163"/>
        <v>0.6</v>
      </c>
      <c r="AR61">
        <f t="shared" si="107"/>
        <v>0.57592592592592273</v>
      </c>
      <c r="AS61">
        <f t="shared" si="108"/>
        <v>2.129492478600544</v>
      </c>
      <c r="AT61">
        <f t="shared" si="109"/>
        <v>2.234720015709704</v>
      </c>
      <c r="AU61">
        <f t="shared" si="70"/>
        <v>0.10522753710916</v>
      </c>
      <c r="AV61" t="str">
        <f t="shared" si="71"/>
        <v>Weak initial curl</v>
      </c>
      <c r="AW61">
        <f t="shared" si="110"/>
        <v>8.8253288822739808</v>
      </c>
      <c r="AX61">
        <f t="shared" si="111"/>
        <v>8.7237663541122733E-4</v>
      </c>
      <c r="AY61">
        <f t="shared" si="72"/>
        <v>2.2212454071881562</v>
      </c>
      <c r="AZ61">
        <f t="shared" si="112"/>
        <v>1.3572695893270275</v>
      </c>
      <c r="BA61">
        <f t="shared" si="113"/>
        <v>-5.8071920312743864E-4</v>
      </c>
      <c r="BC61">
        <f t="shared" si="114"/>
        <v>1.9976673781412151</v>
      </c>
      <c r="BD61">
        <f t="shared" si="164"/>
        <v>0.6</v>
      </c>
      <c r="BE61">
        <f t="shared" si="116"/>
        <v>0.58055555555555216</v>
      </c>
      <c r="BF61">
        <f t="shared" si="117"/>
        <v>2.1369059444064522</v>
      </c>
      <c r="BG61">
        <f t="shared" si="118"/>
        <v>2.2761445106716875</v>
      </c>
      <c r="BH61">
        <f t="shared" si="76"/>
        <v>0.13923856626523623</v>
      </c>
      <c r="BI61" t="str">
        <f t="shared" si="77"/>
        <v>No Curl</v>
      </c>
      <c r="BJ61">
        <f t="shared" si="119"/>
        <v>8.8585097753342996</v>
      </c>
      <c r="BK61">
        <f t="shared" si="120"/>
        <v>0</v>
      </c>
      <c r="BL61">
        <f t="shared" si="78"/>
        <v>2.2585633278227997</v>
      </c>
      <c r="BM61">
        <f t="shared" si="121"/>
        <v>1.7663985751125035</v>
      </c>
      <c r="BN61">
        <f t="shared" si="122"/>
        <v>0</v>
      </c>
      <c r="BP61">
        <f t="shared" si="123"/>
        <v>1.9680275062492711</v>
      </c>
      <c r="BQ61">
        <f t="shared" si="165"/>
        <v>0.63</v>
      </c>
      <c r="BR61">
        <f t="shared" si="125"/>
        <v>0.5842592592592557</v>
      </c>
      <c r="BS61">
        <f t="shared" si="126"/>
        <v>2.144488268817963</v>
      </c>
      <c r="BT61">
        <f t="shared" si="127"/>
        <v>2.3209490313866539</v>
      </c>
      <c r="BU61">
        <f t="shared" si="82"/>
        <v>0.17646076256869137</v>
      </c>
      <c r="BV61" t="str">
        <f t="shared" si="83"/>
        <v>No Curl</v>
      </c>
      <c r="BW61">
        <f t="shared" si="128"/>
        <v>8.8934721290033405</v>
      </c>
      <c r="BX61">
        <f t="shared" si="129"/>
        <v>0</v>
      </c>
      <c r="BY61">
        <f t="shared" si="84"/>
        <v>2.299001435265319</v>
      </c>
      <c r="BZ61">
        <f t="shared" si="130"/>
        <v>2.1994202127408582</v>
      </c>
      <c r="CA61">
        <f t="shared" si="131"/>
        <v>0</v>
      </c>
      <c r="CC61">
        <f t="shared" si="132"/>
        <v>1.8924298833084294</v>
      </c>
      <c r="CD61">
        <f t="shared" si="166"/>
        <v>0.63</v>
      </c>
      <c r="CE61">
        <f t="shared" si="134"/>
        <v>0.58703703703703336</v>
      </c>
      <c r="CF61">
        <f t="shared" si="135"/>
        <v>2.1214169380124428</v>
      </c>
      <c r="CG61">
        <f t="shared" si="136"/>
        <v>2.3504039927164562</v>
      </c>
      <c r="CH61">
        <f t="shared" si="88"/>
        <v>0.22898705470401337</v>
      </c>
      <c r="CI61" t="str">
        <f t="shared" si="89"/>
        <v>No Curl</v>
      </c>
      <c r="CJ61">
        <f t="shared" si="137"/>
        <v>8.8147440323841728</v>
      </c>
      <c r="CK61">
        <f t="shared" si="138"/>
        <v>0</v>
      </c>
      <c r="CL61">
        <f t="shared" si="90"/>
        <v>2.3225493255735574</v>
      </c>
      <c r="CM61">
        <f t="shared" si="139"/>
        <v>2.8256260015367762</v>
      </c>
      <c r="CN61">
        <f t="shared" si="140"/>
        <v>0</v>
      </c>
    </row>
    <row r="62" spans="1:92" x14ac:dyDescent="0.25">
      <c r="A62">
        <v>0.47</v>
      </c>
      <c r="B62">
        <f t="shared" si="168"/>
        <v>2.8236000000000001E-2</v>
      </c>
      <c r="C62">
        <f t="shared" si="3"/>
        <v>1.6941600000000001</v>
      </c>
      <c r="D62">
        <f t="shared" si="167"/>
        <v>0.56690140845070425</v>
      </c>
      <c r="E62">
        <f t="shared" si="4"/>
        <v>0.33462093807592214</v>
      </c>
      <c r="F62">
        <f t="shared" si="5"/>
        <v>9.4483568075117378E-3</v>
      </c>
      <c r="H62">
        <v>39</v>
      </c>
      <c r="I62">
        <v>3.9</v>
      </c>
      <c r="J62">
        <f t="shared" si="91"/>
        <v>1.9323333333333297</v>
      </c>
      <c r="K62">
        <f t="shared" si="141"/>
        <v>0.63</v>
      </c>
      <c r="L62">
        <f t="shared" si="92"/>
        <v>0.99639051220350638</v>
      </c>
      <c r="M62" t="str">
        <f t="shared" si="58"/>
        <v>No Curl</v>
      </c>
      <c r="N62">
        <f t="shared" si="142"/>
        <v>8.0524333333333225</v>
      </c>
      <c r="P62">
        <f t="shared" si="154"/>
        <v>2.0702911688080343</v>
      </c>
      <c r="Q62">
        <f t="shared" si="144"/>
        <v>0.6</v>
      </c>
      <c r="R62">
        <f t="shared" si="155"/>
        <v>0.56759259259258976</v>
      </c>
      <c r="S62">
        <f t="shared" si="156"/>
        <v>2.1054982920130456</v>
      </c>
      <c r="T62">
        <f t="shared" si="157"/>
        <v>2.1407054152180591</v>
      </c>
      <c r="U62">
        <f t="shared" si="158"/>
        <v>3.5207123205012403E-2</v>
      </c>
      <c r="V62" t="str">
        <f t="shared" si="159"/>
        <v>Weak initial curl</v>
      </c>
      <c r="W62">
        <f t="shared" si="152"/>
        <v>8.9736771754704598</v>
      </c>
      <c r="X62">
        <f t="shared" si="153"/>
        <v>2.7449434449911434E-3</v>
      </c>
      <c r="Y62">
        <f t="shared" si="160"/>
        <v>2.1360610929725414</v>
      </c>
      <c r="Z62">
        <f t="shared" si="161"/>
        <v>0.47218743168118821</v>
      </c>
      <c r="AA62">
        <f t="shared" si="151"/>
        <v>1.5856553287376691E-3</v>
      </c>
      <c r="AC62">
        <f t="shared" si="96"/>
        <v>2.0422938193917979</v>
      </c>
      <c r="AD62">
        <f t="shared" si="162"/>
        <v>0.6</v>
      </c>
      <c r="AE62">
        <f t="shared" si="98"/>
        <v>0.5712962962962933</v>
      </c>
      <c r="AF62">
        <f t="shared" si="99"/>
        <v>2.1124088377296406</v>
      </c>
      <c r="AG62">
        <f t="shared" si="100"/>
        <v>2.1825238560674824</v>
      </c>
      <c r="AH62">
        <f t="shared" si="64"/>
        <v>7.0115018337842283E-2</v>
      </c>
      <c r="AI62" t="str">
        <f t="shared" si="65"/>
        <v>Weak initial curl</v>
      </c>
      <c r="AJ62">
        <f t="shared" si="101"/>
        <v>9.0047848777165385</v>
      </c>
      <c r="AK62">
        <f t="shared" si="102"/>
        <v>1.1881158428507334E-3</v>
      </c>
      <c r="AL62">
        <f t="shared" si="66"/>
        <v>2.1734129848870167</v>
      </c>
      <c r="AM62">
        <f t="shared" si="103"/>
        <v>0.92423043488319867</v>
      </c>
      <c r="AN62">
        <f t="shared" si="104"/>
        <v>-1.3859478306642321E-3</v>
      </c>
      <c r="AP62">
        <f t="shared" si="105"/>
        <v>2.0150265441848285</v>
      </c>
      <c r="AQ62">
        <f t="shared" si="163"/>
        <v>0.6</v>
      </c>
      <c r="AR62">
        <f t="shared" si="107"/>
        <v>0.57499999999999685</v>
      </c>
      <c r="AS62">
        <f t="shared" si="108"/>
        <v>2.1197738408988314</v>
      </c>
      <c r="AT62">
        <f t="shared" si="109"/>
        <v>2.2245211376128342</v>
      </c>
      <c r="AU62">
        <f t="shared" si="70"/>
        <v>0.10474729671400285</v>
      </c>
      <c r="AV62" t="str">
        <f t="shared" si="71"/>
        <v>Weak initial curl</v>
      </c>
      <c r="AW62">
        <f t="shared" si="110"/>
        <v>9.0382781301340351</v>
      </c>
      <c r="AX62">
        <f t="shared" si="111"/>
        <v>1.0121617801574488E-3</v>
      </c>
      <c r="AY62">
        <f t="shared" si="72"/>
        <v>2.2111080248888575</v>
      </c>
      <c r="AZ62">
        <f t="shared" si="112"/>
        <v>1.3572695893270283</v>
      </c>
      <c r="BA62">
        <f t="shared" si="113"/>
        <v>-5.0420640609876084E-4</v>
      </c>
      <c r="BC62">
        <f t="shared" si="114"/>
        <v>1.9885362778489943</v>
      </c>
      <c r="BD62">
        <f t="shared" si="164"/>
        <v>0.6</v>
      </c>
      <c r="BE62">
        <f t="shared" si="116"/>
        <v>0.57962962962962628</v>
      </c>
      <c r="BF62">
        <f t="shared" si="117"/>
        <v>2.12713840116731</v>
      </c>
      <c r="BG62">
        <f t="shared" si="118"/>
        <v>2.2657405244856239</v>
      </c>
      <c r="BH62">
        <f t="shared" si="76"/>
        <v>0.13860212331831478</v>
      </c>
      <c r="BI62" t="str">
        <f t="shared" si="77"/>
        <v>No Curl</v>
      </c>
      <c r="BJ62">
        <f t="shared" si="119"/>
        <v>9.0722003697749454</v>
      </c>
      <c r="BK62">
        <f t="shared" si="120"/>
        <v>0</v>
      </c>
      <c r="BL62">
        <f t="shared" si="78"/>
        <v>2.2482397031351544</v>
      </c>
      <c r="BM62">
        <f t="shared" si="121"/>
        <v>1.7663985751125029</v>
      </c>
      <c r="BN62">
        <f t="shared" si="122"/>
        <v>0</v>
      </c>
      <c r="BP62">
        <f t="shared" si="123"/>
        <v>1.9588761188803689</v>
      </c>
      <c r="BQ62">
        <f t="shared" si="165"/>
        <v>0.63</v>
      </c>
      <c r="BR62">
        <f t="shared" si="125"/>
        <v>0.58333333333332982</v>
      </c>
      <c r="BS62">
        <f t="shared" si="126"/>
        <v>2.1345163335712742</v>
      </c>
      <c r="BT62">
        <f t="shared" si="127"/>
        <v>2.3101565482621789</v>
      </c>
      <c r="BU62">
        <f t="shared" si="82"/>
        <v>0.17564021469090496</v>
      </c>
      <c r="BV62" t="str">
        <f t="shared" si="83"/>
        <v>No Curl</v>
      </c>
      <c r="BW62">
        <f t="shared" si="128"/>
        <v>9.1079209558851364</v>
      </c>
      <c r="BX62">
        <f t="shared" si="129"/>
        <v>0</v>
      </c>
      <c r="BY62">
        <f t="shared" si="84"/>
        <v>2.2883110091259646</v>
      </c>
      <c r="BZ62">
        <f t="shared" si="130"/>
        <v>2.1994202127408573</v>
      </c>
      <c r="CA62">
        <f t="shared" si="131"/>
        <v>0</v>
      </c>
      <c r="CC62">
        <f t="shared" si="132"/>
        <v>1.8835123940820051</v>
      </c>
      <c r="CD62">
        <f t="shared" si="166"/>
        <v>0.63</v>
      </c>
      <c r="CE62">
        <f t="shared" si="134"/>
        <v>0.58611111111110747</v>
      </c>
      <c r="CF62">
        <f t="shared" si="135"/>
        <v>2.1114204182701064</v>
      </c>
      <c r="CG62">
        <f t="shared" si="136"/>
        <v>2.3393284424582079</v>
      </c>
      <c r="CH62">
        <f t="shared" si="88"/>
        <v>0.22790802418810141</v>
      </c>
      <c r="CI62" t="str">
        <f t="shared" si="89"/>
        <v>No Curl</v>
      </c>
      <c r="CJ62">
        <f t="shared" si="137"/>
        <v>9.0268857261854176</v>
      </c>
      <c r="CK62">
        <f t="shared" si="138"/>
        <v>0</v>
      </c>
      <c r="CL62">
        <f t="shared" si="90"/>
        <v>2.3116050318000769</v>
      </c>
      <c r="CM62">
        <f t="shared" si="139"/>
        <v>2.8256260015367771</v>
      </c>
      <c r="CN62">
        <f t="shared" si="140"/>
        <v>0</v>
      </c>
    </row>
    <row r="63" spans="1:92" x14ac:dyDescent="0.25">
      <c r="A63">
        <v>0.48</v>
      </c>
      <c r="B63">
        <f t="shared" si="168"/>
        <v>2.8150999999999999E-2</v>
      </c>
      <c r="C63">
        <f t="shared" si="3"/>
        <v>1.68906</v>
      </c>
      <c r="D63">
        <f t="shared" si="167"/>
        <v>0.56619718309859157</v>
      </c>
      <c r="E63">
        <f t="shared" si="4"/>
        <v>0.33521436958935241</v>
      </c>
      <c r="F63">
        <f t="shared" si="5"/>
        <v>9.4366197183098598E-3</v>
      </c>
      <c r="H63">
        <v>40</v>
      </c>
      <c r="I63">
        <v>4</v>
      </c>
      <c r="J63">
        <f t="shared" si="91"/>
        <v>1.9253333333333298</v>
      </c>
      <c r="K63">
        <f t="shared" si="141"/>
        <v>0.63</v>
      </c>
      <c r="L63">
        <f t="shared" si="92"/>
        <v>0.99637743660514067</v>
      </c>
      <c r="M63" t="str">
        <f t="shared" si="58"/>
        <v>No Curl</v>
      </c>
      <c r="N63">
        <f t="shared" si="142"/>
        <v>8.2453166666666551</v>
      </c>
      <c r="P63">
        <f t="shared" si="154"/>
        <v>2.0608229816539541</v>
      </c>
      <c r="Q63">
        <f t="shared" si="144"/>
        <v>0.6</v>
      </c>
      <c r="R63">
        <f t="shared" si="155"/>
        <v>0.56666666666666388</v>
      </c>
      <c r="S63">
        <f t="shared" si="156"/>
        <v>2.0958690900042996</v>
      </c>
      <c r="T63">
        <f t="shared" si="157"/>
        <v>2.1309151983546468</v>
      </c>
      <c r="U63">
        <f t="shared" si="158"/>
        <v>3.5046108350346383E-2</v>
      </c>
      <c r="V63" t="str">
        <f t="shared" si="159"/>
        <v>Weak initial curl</v>
      </c>
      <c r="W63">
        <f t="shared" si="152"/>
        <v>9.1842270046717651</v>
      </c>
      <c r="X63">
        <f t="shared" si="153"/>
        <v>2.9302355372124726E-3</v>
      </c>
      <c r="Y63">
        <f t="shared" si="160"/>
        <v>2.1262921162674639</v>
      </c>
      <c r="Z63">
        <f t="shared" si="161"/>
        <v>0.47218743168118726</v>
      </c>
      <c r="AA63">
        <f t="shared" si="151"/>
        <v>1.7994053353668409E-3</v>
      </c>
      <c r="AC63">
        <f t="shared" si="96"/>
        <v>2.032945623997322</v>
      </c>
      <c r="AD63">
        <f t="shared" si="162"/>
        <v>0.6</v>
      </c>
      <c r="AE63">
        <f t="shared" si="98"/>
        <v>0.57037037037036742</v>
      </c>
      <c r="AF63">
        <f t="shared" si="99"/>
        <v>2.1027397047280068</v>
      </c>
      <c r="AG63">
        <f t="shared" si="100"/>
        <v>2.1725337854586906</v>
      </c>
      <c r="AH63">
        <f t="shared" si="64"/>
        <v>6.9794080730684271E-2</v>
      </c>
      <c r="AI63" t="str">
        <f t="shared" si="65"/>
        <v>Weak initial curl</v>
      </c>
      <c r="AJ63">
        <f t="shared" si="101"/>
        <v>9.2160257614895027</v>
      </c>
      <c r="AK63">
        <f t="shared" si="102"/>
        <v>1.3531371460079886E-3</v>
      </c>
      <c r="AL63">
        <f t="shared" si="66"/>
        <v>2.1634646174862553</v>
      </c>
      <c r="AM63">
        <f t="shared" si="103"/>
        <v>0.92423043488319989</v>
      </c>
      <c r="AN63">
        <f t="shared" si="104"/>
        <v>-1.2844322013573293E-3</v>
      </c>
      <c r="AP63">
        <f t="shared" si="105"/>
        <v>2.0057979210788401</v>
      </c>
      <c r="AQ63">
        <f t="shared" si="163"/>
        <v>0.6</v>
      </c>
      <c r="AR63">
        <f t="shared" si="107"/>
        <v>0.57407407407407096</v>
      </c>
      <c r="AS63">
        <f t="shared" si="108"/>
        <v>2.1100654854907877</v>
      </c>
      <c r="AT63">
        <f t="shared" si="109"/>
        <v>2.2143330499027352</v>
      </c>
      <c r="AU63">
        <f t="shared" si="70"/>
        <v>0.10426756441194751</v>
      </c>
      <c r="AV63" t="str">
        <f t="shared" si="71"/>
        <v>Weak initial curl</v>
      </c>
      <c r="AW63">
        <f t="shared" si="110"/>
        <v>9.2502555142239178</v>
      </c>
      <c r="AX63">
        <f t="shared" si="111"/>
        <v>1.157089514579334E-3</v>
      </c>
      <c r="AY63">
        <f t="shared" si="72"/>
        <v>2.2009813679139341</v>
      </c>
      <c r="AZ63">
        <f t="shared" si="112"/>
        <v>1.3572695893270301</v>
      </c>
      <c r="BA63">
        <f t="shared" si="113"/>
        <v>-4.1726385268928514E-4</v>
      </c>
      <c r="BC63">
        <f t="shared" si="114"/>
        <v>1.9792589792844357</v>
      </c>
      <c r="BD63">
        <f t="shared" si="164"/>
        <v>0.63</v>
      </c>
      <c r="BE63">
        <f t="shared" si="116"/>
        <v>0.57870370370370039</v>
      </c>
      <c r="BF63">
        <f t="shared" si="117"/>
        <v>2.1172144695520854</v>
      </c>
      <c r="BG63">
        <f t="shared" si="118"/>
        <v>2.255169959819733</v>
      </c>
      <c r="BH63">
        <f t="shared" si="76"/>
        <v>0.13795549026764864</v>
      </c>
      <c r="BI63" t="str">
        <f t="shared" si="77"/>
        <v>No Curl</v>
      </c>
      <c r="BJ63">
        <f t="shared" si="119"/>
        <v>9.2849142098916762</v>
      </c>
      <c r="BK63">
        <f t="shared" si="120"/>
        <v>0</v>
      </c>
      <c r="BL63">
        <f t="shared" si="78"/>
        <v>2.2377507866376187</v>
      </c>
      <c r="BM63">
        <f t="shared" si="121"/>
        <v>1.7663985751125024</v>
      </c>
      <c r="BN63">
        <f t="shared" si="122"/>
        <v>0</v>
      </c>
      <c r="BP63">
        <f t="shared" si="123"/>
        <v>1.9497341591105</v>
      </c>
      <c r="BQ63">
        <f t="shared" si="165"/>
        <v>0.63</v>
      </c>
      <c r="BR63">
        <f t="shared" si="125"/>
        <v>0.58240740740740393</v>
      </c>
      <c r="BS63">
        <f t="shared" si="126"/>
        <v>2.1245546712376755</v>
      </c>
      <c r="BT63">
        <f t="shared" si="127"/>
        <v>2.2993751833648504</v>
      </c>
      <c r="BU63">
        <f t="shared" si="82"/>
        <v>0.1748205121271752</v>
      </c>
      <c r="BV63" t="str">
        <f t="shared" si="83"/>
        <v>No Curl</v>
      </c>
      <c r="BW63">
        <f t="shared" si="128"/>
        <v>9.3213725892422641</v>
      </c>
      <c r="BX63">
        <f t="shared" si="129"/>
        <v>0</v>
      </c>
      <c r="BY63">
        <f t="shared" si="84"/>
        <v>2.2776315960764379</v>
      </c>
      <c r="BZ63">
        <f t="shared" si="130"/>
        <v>2.1994202127408582</v>
      </c>
      <c r="CA63">
        <f t="shared" si="131"/>
        <v>0</v>
      </c>
      <c r="CC63">
        <f t="shared" si="132"/>
        <v>1.8746040601184375</v>
      </c>
      <c r="CD63">
        <f t="shared" si="166"/>
        <v>0.63</v>
      </c>
      <c r="CE63">
        <f t="shared" si="134"/>
        <v>0.58518518518518159</v>
      </c>
      <c r="CF63">
        <f t="shared" si="135"/>
        <v>2.1014341615921337</v>
      </c>
      <c r="CG63">
        <f t="shared" si="136"/>
        <v>2.3282642630658299</v>
      </c>
      <c r="CH63">
        <f t="shared" si="88"/>
        <v>0.2268301014736962</v>
      </c>
      <c r="CI63" t="str">
        <f t="shared" si="89"/>
        <v>No Curl</v>
      </c>
      <c r="CJ63">
        <f t="shared" si="137"/>
        <v>9.2380277680124276</v>
      </c>
      <c r="CK63">
        <f t="shared" si="138"/>
        <v>0</v>
      </c>
      <c r="CL63">
        <f t="shared" si="90"/>
        <v>2.300671974136193</v>
      </c>
      <c r="CM63">
        <f t="shared" si="139"/>
        <v>2.8256260015367758</v>
      </c>
      <c r="CN63">
        <f t="shared" si="140"/>
        <v>0</v>
      </c>
    </row>
    <row r="64" spans="1:92" x14ac:dyDescent="0.25">
      <c r="A64">
        <v>0.49</v>
      </c>
      <c r="B64">
        <f t="shared" si="168"/>
        <v>2.8063999999999999E-2</v>
      </c>
      <c r="C64">
        <f t="shared" si="3"/>
        <v>1.68384</v>
      </c>
      <c r="D64">
        <f t="shared" si="167"/>
        <v>0.5654929577464789</v>
      </c>
      <c r="E64">
        <f t="shared" si="4"/>
        <v>0.33583532743400735</v>
      </c>
      <c r="F64">
        <f t="shared" si="5"/>
        <v>9.4248826291079817E-3</v>
      </c>
      <c r="H64">
        <v>41</v>
      </c>
      <c r="I64">
        <v>4.0999999999999996</v>
      </c>
      <c r="J64">
        <f t="shared" si="91"/>
        <v>1.9183333333333299</v>
      </c>
      <c r="K64">
        <f t="shared" si="141"/>
        <v>0.63</v>
      </c>
      <c r="L64">
        <f t="shared" si="92"/>
        <v>0.99636426592797789</v>
      </c>
      <c r="M64" t="str">
        <f t="shared" si="58"/>
        <v>No Curl</v>
      </c>
      <c r="N64">
        <f t="shared" si="142"/>
        <v>8.4374999999999876</v>
      </c>
      <c r="P64">
        <f t="shared" si="154"/>
        <v>2.0513649098466176</v>
      </c>
      <c r="Q64">
        <f t="shared" si="144"/>
        <v>0.6</v>
      </c>
      <c r="R64">
        <f t="shared" si="155"/>
        <v>0.56574074074073799</v>
      </c>
      <c r="S64">
        <f t="shared" si="156"/>
        <v>2.0862501753626703</v>
      </c>
      <c r="T64">
        <f t="shared" si="157"/>
        <v>2.1211354408787244</v>
      </c>
      <c r="U64">
        <f t="shared" si="158"/>
        <v>3.4885265516053421E-2</v>
      </c>
      <c r="V64" t="str">
        <f t="shared" si="159"/>
        <v>Weak initial curl</v>
      </c>
      <c r="W64">
        <f t="shared" si="152"/>
        <v>9.3938139136721954</v>
      </c>
      <c r="X64">
        <f t="shared" si="153"/>
        <v>3.120671487670913E-3</v>
      </c>
      <c r="Y64">
        <f t="shared" si="160"/>
        <v>2.1165335762579329</v>
      </c>
      <c r="Z64">
        <f t="shared" si="161"/>
        <v>0.47218743168118715</v>
      </c>
      <c r="AA64">
        <f t="shared" si="151"/>
        <v>2.0268030600431456E-3</v>
      </c>
      <c r="AC64">
        <f t="shared" si="96"/>
        <v>2.0236073725995558</v>
      </c>
      <c r="AD64">
        <f t="shared" si="162"/>
        <v>0.6</v>
      </c>
      <c r="AE64">
        <f t="shared" si="98"/>
        <v>0.56944444444444153</v>
      </c>
      <c r="AF64">
        <f t="shared" si="99"/>
        <v>2.0930808571154449</v>
      </c>
      <c r="AG64">
        <f t="shared" si="100"/>
        <v>2.1625543416313331</v>
      </c>
      <c r="AH64">
        <f t="shared" si="64"/>
        <v>6.9473484515888639E-2</v>
      </c>
      <c r="AI64" t="str">
        <f t="shared" si="65"/>
        <v>Weak initial curl</v>
      </c>
      <c r="AJ64">
        <f t="shared" si="101"/>
        <v>9.4262997319623025</v>
      </c>
      <c r="AK64">
        <f t="shared" si="102"/>
        <v>1.5233018128505943E-3</v>
      </c>
      <c r="AL64">
        <f t="shared" si="66"/>
        <v>2.1535268325057926</v>
      </c>
      <c r="AM64">
        <f t="shared" si="103"/>
        <v>0.92423043488320122</v>
      </c>
      <c r="AN64">
        <f t="shared" si="104"/>
        <v>-1.1707022676991498E-3</v>
      </c>
      <c r="AP64">
        <f t="shared" si="105"/>
        <v>1.9965790721734189</v>
      </c>
      <c r="AQ64">
        <f t="shared" si="163"/>
        <v>0.6</v>
      </c>
      <c r="AR64">
        <f t="shared" si="107"/>
        <v>0.57314814814814508</v>
      </c>
      <c r="AS64">
        <f t="shared" si="108"/>
        <v>2.1003674123764129</v>
      </c>
      <c r="AT64">
        <f t="shared" si="109"/>
        <v>2.2041557525794064</v>
      </c>
      <c r="AU64">
        <f t="shared" si="70"/>
        <v>0.10378834020299377</v>
      </c>
      <c r="AV64" t="str">
        <f t="shared" si="71"/>
        <v>Weak initial curl</v>
      </c>
      <c r="AW64">
        <f t="shared" si="110"/>
        <v>9.4612620627729971</v>
      </c>
      <c r="AX64">
        <f t="shared" si="111"/>
        <v>1.3071598386768825E-3</v>
      </c>
      <c r="AY64">
        <f t="shared" si="72"/>
        <v>2.1908654362633859</v>
      </c>
      <c r="AZ64">
        <f t="shared" si="112"/>
        <v>1.3572695893270295</v>
      </c>
      <c r="BA64">
        <f t="shared" si="113"/>
        <v>-3.1952790689575945E-4</v>
      </c>
      <c r="BC64">
        <f t="shared" si="114"/>
        <v>1.9699912892877494</v>
      </c>
      <c r="BD64">
        <f t="shared" si="164"/>
        <v>0.63</v>
      </c>
      <c r="BE64">
        <f t="shared" si="116"/>
        <v>0.5777777777777745</v>
      </c>
      <c r="BF64">
        <f t="shared" si="117"/>
        <v>2.1073008162274451</v>
      </c>
      <c r="BG64">
        <f t="shared" si="118"/>
        <v>2.2446103431671385</v>
      </c>
      <c r="BH64">
        <f t="shared" si="76"/>
        <v>0.13730952693969456</v>
      </c>
      <c r="BI64" t="str">
        <f t="shared" si="77"/>
        <v>No Curl</v>
      </c>
      <c r="BJ64">
        <f t="shared" si="119"/>
        <v>9.4966356568468839</v>
      </c>
      <c r="BK64">
        <f t="shared" si="120"/>
        <v>0</v>
      </c>
      <c r="BL64">
        <f t="shared" si="78"/>
        <v>2.2272727335897571</v>
      </c>
      <c r="BM64">
        <f t="shared" si="121"/>
        <v>1.7663985751125018</v>
      </c>
      <c r="BN64">
        <f t="shared" si="122"/>
        <v>0</v>
      </c>
      <c r="BP64">
        <f t="shared" si="123"/>
        <v>1.9406016269396646</v>
      </c>
      <c r="BQ64">
        <f t="shared" si="165"/>
        <v>0.63</v>
      </c>
      <c r="BR64">
        <f t="shared" si="125"/>
        <v>0.58148148148147805</v>
      </c>
      <c r="BS64">
        <f t="shared" si="126"/>
        <v>2.1146032818171667</v>
      </c>
      <c r="BT64">
        <f t="shared" si="127"/>
        <v>2.2886049366946684</v>
      </c>
      <c r="BU64">
        <f t="shared" si="82"/>
        <v>0.17400165487750185</v>
      </c>
      <c r="BV64" t="str">
        <f t="shared" si="83"/>
        <v>No Curl</v>
      </c>
      <c r="BW64">
        <f t="shared" si="128"/>
        <v>9.5338280563660316</v>
      </c>
      <c r="BX64">
        <f t="shared" si="129"/>
        <v>0</v>
      </c>
      <c r="BY64">
        <f t="shared" si="84"/>
        <v>2.2669631961167385</v>
      </c>
      <c r="BZ64">
        <f t="shared" si="130"/>
        <v>2.1994202127408577</v>
      </c>
      <c r="CA64">
        <f t="shared" si="131"/>
        <v>0</v>
      </c>
      <c r="CC64">
        <f t="shared" si="132"/>
        <v>1.8657048814177271</v>
      </c>
      <c r="CD64">
        <f t="shared" si="166"/>
        <v>0.63</v>
      </c>
      <c r="CE64">
        <f t="shared" si="134"/>
        <v>0.5842592592592557</v>
      </c>
      <c r="CF64">
        <f t="shared" si="135"/>
        <v>2.0914581679785251</v>
      </c>
      <c r="CG64">
        <f t="shared" si="136"/>
        <v>2.3172114545393234</v>
      </c>
      <c r="CH64">
        <f t="shared" si="88"/>
        <v>0.22575328656079818</v>
      </c>
      <c r="CI64" t="str">
        <f t="shared" si="89"/>
        <v>No Curl</v>
      </c>
      <c r="CJ64">
        <f t="shared" si="137"/>
        <v>9.4481711841716418</v>
      </c>
      <c r="CK64">
        <f t="shared" si="138"/>
        <v>0</v>
      </c>
      <c r="CL64">
        <f t="shared" si="90"/>
        <v>2.2897501525819064</v>
      </c>
      <c r="CM64">
        <f t="shared" si="139"/>
        <v>2.8256260015367758</v>
      </c>
      <c r="CN64">
        <f t="shared" si="140"/>
        <v>0</v>
      </c>
    </row>
    <row r="65" spans="1:92" x14ac:dyDescent="0.25">
      <c r="A65">
        <v>0.5</v>
      </c>
      <c r="B65">
        <f t="shared" si="168"/>
        <v>2.7975E-2</v>
      </c>
      <c r="C65">
        <f t="shared" si="3"/>
        <v>1.6785000000000001</v>
      </c>
      <c r="D65">
        <f t="shared" si="167"/>
        <v>0.56478873239436622</v>
      </c>
      <c r="E65">
        <f t="shared" si="4"/>
        <v>0.33648420160522263</v>
      </c>
      <c r="F65">
        <f t="shared" si="5"/>
        <v>9.4131455399061037E-3</v>
      </c>
      <c r="H65">
        <v>42</v>
      </c>
      <c r="I65">
        <v>4.2</v>
      </c>
      <c r="J65">
        <f t="shared" si="91"/>
        <v>1.91133333333333</v>
      </c>
      <c r="K65">
        <f t="shared" si="141"/>
        <v>0.63</v>
      </c>
      <c r="L65">
        <f t="shared" si="92"/>
        <v>0.9963509991311903</v>
      </c>
      <c r="M65" t="str">
        <f t="shared" si="58"/>
        <v>No Curl</v>
      </c>
      <c r="N65">
        <f t="shared" si="142"/>
        <v>8.6289833333333199</v>
      </c>
      <c r="P65">
        <f t="shared" si="154"/>
        <v>2.0419169533860253</v>
      </c>
      <c r="Q65">
        <f t="shared" si="144"/>
        <v>0.6</v>
      </c>
      <c r="R65">
        <f t="shared" si="155"/>
        <v>0.56481481481481211</v>
      </c>
      <c r="S65">
        <f t="shared" si="156"/>
        <v>2.0766415480881579</v>
      </c>
      <c r="T65">
        <f t="shared" si="157"/>
        <v>2.1113661427902919</v>
      </c>
      <c r="U65">
        <f t="shared" si="158"/>
        <v>3.4724594702133293E-2</v>
      </c>
      <c r="V65" t="str">
        <f t="shared" si="159"/>
        <v>Weak initial curl</v>
      </c>
      <c r="W65">
        <f t="shared" si="152"/>
        <v>9.6024389312084626</v>
      </c>
      <c r="X65">
        <f t="shared" si="153"/>
        <v>3.3162512963664645E-3</v>
      </c>
      <c r="Y65">
        <f t="shared" si="160"/>
        <v>2.1067854729439488</v>
      </c>
      <c r="Z65">
        <f t="shared" si="161"/>
        <v>0.47218743168118466</v>
      </c>
      <c r="AA65">
        <f t="shared" si="151"/>
        <v>2.2682122284706759E-3</v>
      </c>
      <c r="AC65">
        <f t="shared" si="96"/>
        <v>2.0142790651984996</v>
      </c>
      <c r="AD65">
        <f t="shared" si="162"/>
        <v>0.6</v>
      </c>
      <c r="AE65">
        <f t="shared" si="98"/>
        <v>0.56851851851851565</v>
      </c>
      <c r="AF65">
        <f t="shared" si="99"/>
        <v>2.083432294891955</v>
      </c>
      <c r="AG65">
        <f t="shared" si="100"/>
        <v>2.15258552458541</v>
      </c>
      <c r="AH65">
        <f t="shared" si="64"/>
        <v>6.9153229693455165E-2</v>
      </c>
      <c r="AI65" t="str">
        <f t="shared" si="65"/>
        <v>Weak initial curl</v>
      </c>
      <c r="AJ65">
        <f t="shared" si="101"/>
        <v>9.6356078176738471</v>
      </c>
      <c r="AK65">
        <f t="shared" si="102"/>
        <v>1.6986098433785504E-3</v>
      </c>
      <c r="AL65">
        <f t="shared" si="66"/>
        <v>2.1435996299456281</v>
      </c>
      <c r="AM65">
        <f t="shared" si="103"/>
        <v>0.92423043488320011</v>
      </c>
      <c r="AN65">
        <f t="shared" si="104"/>
        <v>-1.0443943389556918E-3</v>
      </c>
      <c r="AP65">
        <f t="shared" si="105"/>
        <v>1.9873699974685652</v>
      </c>
      <c r="AQ65">
        <f t="shared" si="163"/>
        <v>0.6</v>
      </c>
      <c r="AR65">
        <f t="shared" si="107"/>
        <v>0.57222222222221919</v>
      </c>
      <c r="AS65">
        <f t="shared" si="108"/>
        <v>2.0906796215557071</v>
      </c>
      <c r="AT65">
        <f t="shared" si="109"/>
        <v>2.1939892456428489</v>
      </c>
      <c r="AU65">
        <f t="shared" si="70"/>
        <v>0.10330962408714184</v>
      </c>
      <c r="AV65" t="str">
        <f t="shared" si="71"/>
        <v>Weak initial curl</v>
      </c>
      <c r="AW65">
        <f t="shared" si="110"/>
        <v>9.6712988040106378</v>
      </c>
      <c r="AX65">
        <f t="shared" si="111"/>
        <v>1.4623727524500942E-3</v>
      </c>
      <c r="AY65">
        <f t="shared" si="72"/>
        <v>2.1807602299372126</v>
      </c>
      <c r="AZ65">
        <f t="shared" si="112"/>
        <v>1.3572695893270299</v>
      </c>
      <c r="BA65">
        <f t="shared" si="113"/>
        <v>-2.1063493271493159E-4</v>
      </c>
      <c r="BC65">
        <f t="shared" si="114"/>
        <v>1.9607428164268077</v>
      </c>
      <c r="BD65">
        <f t="shared" si="164"/>
        <v>0.63</v>
      </c>
      <c r="BE65">
        <f t="shared" si="116"/>
        <v>0.57592592592592273</v>
      </c>
      <c r="BF65">
        <f t="shared" si="117"/>
        <v>2.0974077194839738</v>
      </c>
      <c r="BG65">
        <f t="shared" si="118"/>
        <v>2.2340726225411371</v>
      </c>
      <c r="BH65">
        <f t="shared" si="76"/>
        <v>0.13666490305716472</v>
      </c>
      <c r="BI65" t="str">
        <f t="shared" si="77"/>
        <v>No Curl</v>
      </c>
      <c r="BJ65">
        <f t="shared" si="119"/>
        <v>9.7073657384696279</v>
      </c>
      <c r="BK65">
        <f t="shared" si="120"/>
        <v>0</v>
      </c>
      <c r="BL65">
        <f t="shared" si="78"/>
        <v>2.2168164074412453</v>
      </c>
      <c r="BM65">
        <f t="shared" si="121"/>
        <v>1.7663985751125009</v>
      </c>
      <c r="BN65">
        <f t="shared" si="122"/>
        <v>0</v>
      </c>
      <c r="BP65">
        <f t="shared" si="123"/>
        <v>1.9314785223678625</v>
      </c>
      <c r="BQ65">
        <f t="shared" si="165"/>
        <v>0.63</v>
      </c>
      <c r="BR65">
        <f t="shared" si="125"/>
        <v>0.58055555555555216</v>
      </c>
      <c r="BS65">
        <f t="shared" si="126"/>
        <v>2.1046621653097479</v>
      </c>
      <c r="BT65">
        <f t="shared" si="127"/>
        <v>2.2778458082516329</v>
      </c>
      <c r="BU65">
        <f t="shared" si="82"/>
        <v>0.17318364294188515</v>
      </c>
      <c r="BV65" t="str">
        <f t="shared" si="83"/>
        <v>No Curl</v>
      </c>
      <c r="BW65">
        <f t="shared" si="128"/>
        <v>9.7452883845477487</v>
      </c>
      <c r="BX65">
        <f t="shared" si="129"/>
        <v>0</v>
      </c>
      <c r="BY65">
        <f t="shared" si="84"/>
        <v>2.2563058092468662</v>
      </c>
      <c r="BZ65">
        <f t="shared" si="130"/>
        <v>2.1994202127408595</v>
      </c>
      <c r="CA65">
        <f t="shared" si="131"/>
        <v>0</v>
      </c>
      <c r="CC65">
        <f t="shared" si="132"/>
        <v>1.8568148579798733</v>
      </c>
      <c r="CD65">
        <f t="shared" si="166"/>
        <v>0.63</v>
      </c>
      <c r="CE65">
        <f t="shared" si="134"/>
        <v>0.58333333333332982</v>
      </c>
      <c r="CF65">
        <f t="shared" si="135"/>
        <v>2.0814924374292803</v>
      </c>
      <c r="CG65">
        <f t="shared" si="136"/>
        <v>2.3061700168786876</v>
      </c>
      <c r="CH65">
        <f t="shared" si="88"/>
        <v>0.22467757944940714</v>
      </c>
      <c r="CI65" t="str">
        <f t="shared" si="89"/>
        <v>No Curl</v>
      </c>
      <c r="CJ65">
        <f t="shared" si="137"/>
        <v>9.6573170009694937</v>
      </c>
      <c r="CK65">
        <f t="shared" si="138"/>
        <v>0</v>
      </c>
      <c r="CL65">
        <f t="shared" si="90"/>
        <v>2.2788395671372168</v>
      </c>
      <c r="CM65">
        <f t="shared" si="139"/>
        <v>2.8256260015367758</v>
      </c>
      <c r="CN65">
        <f t="shared" si="140"/>
        <v>0</v>
      </c>
    </row>
    <row r="66" spans="1:92" x14ac:dyDescent="0.25">
      <c r="A66">
        <v>0.51</v>
      </c>
      <c r="B66">
        <f t="shared" si="168"/>
        <v>2.7883999999999999E-2</v>
      </c>
      <c r="C66">
        <f t="shared" si="3"/>
        <v>1.6730399999999999</v>
      </c>
      <c r="D66">
        <f t="shared" si="167"/>
        <v>0.56408450704225355</v>
      </c>
      <c r="E66">
        <f t="shared" si="4"/>
        <v>0.33716139903544062</v>
      </c>
      <c r="F66">
        <f t="shared" si="5"/>
        <v>9.4014084507042257E-3</v>
      </c>
      <c r="H66">
        <v>43</v>
      </c>
      <c r="I66">
        <v>4.3</v>
      </c>
      <c r="J66">
        <f t="shared" si="91"/>
        <v>1.9043333333333301</v>
      </c>
      <c r="K66">
        <f t="shared" si="141"/>
        <v>0.63</v>
      </c>
      <c r="L66">
        <f t="shared" si="92"/>
        <v>0.99633763515870255</v>
      </c>
      <c r="M66" t="str">
        <f t="shared" si="58"/>
        <v>No Curl</v>
      </c>
      <c r="N66">
        <f t="shared" si="142"/>
        <v>8.8197666666666521</v>
      </c>
      <c r="P66">
        <f t="shared" si="154"/>
        <v>2.0324791122721764</v>
      </c>
      <c r="Q66">
        <f t="shared" si="144"/>
        <v>0.6</v>
      </c>
      <c r="R66">
        <f t="shared" si="155"/>
        <v>0.56388888888888622</v>
      </c>
      <c r="S66">
        <f t="shared" si="156"/>
        <v>2.0670432081807619</v>
      </c>
      <c r="T66">
        <f t="shared" si="157"/>
        <v>2.1016073040893488</v>
      </c>
      <c r="U66">
        <f t="shared" si="158"/>
        <v>3.4564095908586223E-2</v>
      </c>
      <c r="V66" t="str">
        <f t="shared" si="159"/>
        <v>Weak initial curl</v>
      </c>
      <c r="W66">
        <f t="shared" si="152"/>
        <v>9.8101030860172784</v>
      </c>
      <c r="X66">
        <f t="shared" si="153"/>
        <v>3.5169749632991266E-3</v>
      </c>
      <c r="Y66">
        <f t="shared" si="160"/>
        <v>2.0970478063255102</v>
      </c>
      <c r="Z66">
        <f t="shared" si="161"/>
        <v>0.47218743168118316</v>
      </c>
      <c r="AA66">
        <f t="shared" si="151"/>
        <v>2.5239965663535237E-3</v>
      </c>
      <c r="AC66">
        <f t="shared" si="96"/>
        <v>2.0049607017941522</v>
      </c>
      <c r="AD66">
        <f t="shared" si="162"/>
        <v>0.6</v>
      </c>
      <c r="AE66">
        <f t="shared" si="98"/>
        <v>0.56759259259258976</v>
      </c>
      <c r="AF66">
        <f t="shared" si="99"/>
        <v>2.0737940180575367</v>
      </c>
      <c r="AG66">
        <f t="shared" si="100"/>
        <v>2.1426273343209208</v>
      </c>
      <c r="AH66">
        <f t="shared" si="64"/>
        <v>6.8833316263384292E-2</v>
      </c>
      <c r="AI66" t="str">
        <f t="shared" si="65"/>
        <v>Weak initial curl</v>
      </c>
      <c r="AJ66">
        <f t="shared" si="101"/>
        <v>9.843951047163042</v>
      </c>
      <c r="AK66">
        <f t="shared" si="102"/>
        <v>1.8790612375918574E-3</v>
      </c>
      <c r="AL66">
        <f t="shared" si="66"/>
        <v>2.1336830098057624</v>
      </c>
      <c r="AM66">
        <f t="shared" si="103"/>
        <v>0.92423043488320211</v>
      </c>
      <c r="AN66">
        <f t="shared" si="104"/>
        <v>-9.0514472439295304E-4</v>
      </c>
      <c r="AP66">
        <f t="shared" si="105"/>
        <v>1.9780122660265602</v>
      </c>
      <c r="AQ66">
        <f t="shared" si="163"/>
        <v>0.63</v>
      </c>
      <c r="AR66">
        <f t="shared" si="107"/>
        <v>0.5712962962962933</v>
      </c>
      <c r="AS66">
        <f t="shared" si="108"/>
        <v>2.0808354463620033</v>
      </c>
      <c r="AT66">
        <f t="shared" si="109"/>
        <v>2.1836586266974467</v>
      </c>
      <c r="AU66">
        <f t="shared" si="70"/>
        <v>0.10282318033544324</v>
      </c>
      <c r="AV66" t="str">
        <f t="shared" si="71"/>
        <v>Weak initial curl</v>
      </c>
      <c r="AW66">
        <f t="shared" si="110"/>
        <v>9.8803667661662082</v>
      </c>
      <c r="AX66">
        <f t="shared" si="111"/>
        <v>1.7893949225656364E-3</v>
      </c>
      <c r="AY66">
        <f t="shared" si="72"/>
        <v>2.1704919011422974</v>
      </c>
      <c r="AZ66">
        <f t="shared" si="112"/>
        <v>1.3572695893270308</v>
      </c>
      <c r="BA66">
        <f t="shared" si="113"/>
        <v>-7.2543624613885679E-5</v>
      </c>
      <c r="BC66">
        <f t="shared" si="114"/>
        <v>1.9515039521337383</v>
      </c>
      <c r="BD66">
        <f t="shared" si="164"/>
        <v>0.63</v>
      </c>
      <c r="BE66">
        <f t="shared" si="116"/>
        <v>0.57499999999999685</v>
      </c>
      <c r="BF66">
        <f t="shared" si="117"/>
        <v>2.0875249010310868</v>
      </c>
      <c r="BG66">
        <f t="shared" si="118"/>
        <v>2.2235458499284326</v>
      </c>
      <c r="BH66">
        <f t="shared" si="76"/>
        <v>0.13602094889734717</v>
      </c>
      <c r="BI66" t="str">
        <f t="shared" si="77"/>
        <v>No Curl</v>
      </c>
      <c r="BJ66">
        <f t="shared" si="119"/>
        <v>9.9171065104180247</v>
      </c>
      <c r="BK66">
        <f t="shared" si="120"/>
        <v>0</v>
      </c>
      <c r="BL66">
        <f t="shared" si="78"/>
        <v>2.206370944742408</v>
      </c>
      <c r="BM66">
        <f t="shared" si="121"/>
        <v>1.766398575112502</v>
      </c>
      <c r="BN66">
        <f t="shared" si="122"/>
        <v>0</v>
      </c>
      <c r="BP66">
        <f t="shared" si="123"/>
        <v>1.9223648453950939</v>
      </c>
      <c r="BQ66">
        <f t="shared" si="165"/>
        <v>0.63</v>
      </c>
      <c r="BR66">
        <f t="shared" si="125"/>
        <v>0.57962962962962628</v>
      </c>
      <c r="BS66">
        <f t="shared" si="126"/>
        <v>2.0947313217154191</v>
      </c>
      <c r="BT66">
        <f t="shared" si="127"/>
        <v>2.2670977980357438</v>
      </c>
      <c r="BU66">
        <f t="shared" si="82"/>
        <v>0.17236647632032498</v>
      </c>
      <c r="BV66" t="str">
        <f t="shared" si="83"/>
        <v>No Curl</v>
      </c>
      <c r="BW66">
        <f t="shared" si="128"/>
        <v>9.9557546010787235</v>
      </c>
      <c r="BX66">
        <f t="shared" si="129"/>
        <v>0</v>
      </c>
      <c r="BY66">
        <f t="shared" si="84"/>
        <v>2.2456594354668216</v>
      </c>
      <c r="BZ66">
        <f t="shared" si="130"/>
        <v>2.1994202127408604</v>
      </c>
      <c r="CA66">
        <f t="shared" si="131"/>
        <v>0</v>
      </c>
      <c r="CC66">
        <f t="shared" si="132"/>
        <v>1.8479339898048761</v>
      </c>
      <c r="CD66">
        <f t="shared" si="166"/>
        <v>0.63</v>
      </c>
      <c r="CE66">
        <f t="shared" si="134"/>
        <v>0.58240740740740393</v>
      </c>
      <c r="CF66">
        <f t="shared" si="135"/>
        <v>2.0715369699443991</v>
      </c>
      <c r="CG66">
        <f t="shared" si="136"/>
        <v>2.2951399500839225</v>
      </c>
      <c r="CH66">
        <f t="shared" si="88"/>
        <v>0.22360298013952318</v>
      </c>
      <c r="CI66" t="str">
        <f t="shared" si="89"/>
        <v>No Curl</v>
      </c>
      <c r="CJ66">
        <f t="shared" si="137"/>
        <v>9.8654662447124224</v>
      </c>
      <c r="CK66">
        <f t="shared" si="138"/>
        <v>0</v>
      </c>
      <c r="CL66">
        <f t="shared" si="90"/>
        <v>2.2679402178021246</v>
      </c>
      <c r="CM66">
        <f t="shared" si="139"/>
        <v>2.8256260015367767</v>
      </c>
      <c r="CN66">
        <f t="shared" si="140"/>
        <v>0</v>
      </c>
    </row>
    <row r="67" spans="1:92" x14ac:dyDescent="0.25">
      <c r="A67">
        <v>0.52</v>
      </c>
      <c r="B67">
        <f t="shared" si="168"/>
        <v>2.7791E-2</v>
      </c>
      <c r="C67">
        <f t="shared" si="3"/>
        <v>1.6674599999999999</v>
      </c>
      <c r="D67">
        <f t="shared" si="167"/>
        <v>0.56338028169014087</v>
      </c>
      <c r="E67">
        <f t="shared" si="4"/>
        <v>0.33786734415826519</v>
      </c>
      <c r="F67">
        <f t="shared" si="5"/>
        <v>9.3896713615023476E-3</v>
      </c>
      <c r="H67">
        <v>44</v>
      </c>
      <c r="I67">
        <v>4.4000000000000004</v>
      </c>
      <c r="J67">
        <f t="shared" si="91"/>
        <v>1.8973333333333302</v>
      </c>
      <c r="K67">
        <f t="shared" si="141"/>
        <v>0.63</v>
      </c>
      <c r="L67">
        <f t="shared" si="92"/>
        <v>0.99632417293891129</v>
      </c>
      <c r="M67" t="str">
        <f t="shared" si="58"/>
        <v>No Curl</v>
      </c>
      <c r="N67">
        <f t="shared" si="142"/>
        <v>9.0098499999999859</v>
      </c>
      <c r="P67">
        <f t="shared" si="154"/>
        <v>2.0230513865050712</v>
      </c>
      <c r="Q67">
        <f t="shared" si="144"/>
        <v>0.6</v>
      </c>
      <c r="R67">
        <f t="shared" si="155"/>
        <v>0.56296296296296033</v>
      </c>
      <c r="S67">
        <f t="shared" si="156"/>
        <v>2.0574551556404828</v>
      </c>
      <c r="T67">
        <f t="shared" si="157"/>
        <v>2.0918589247758956</v>
      </c>
      <c r="U67">
        <f t="shared" si="158"/>
        <v>3.440376913541221E-2</v>
      </c>
      <c r="V67" t="str">
        <f t="shared" si="159"/>
        <v>Weak initial curl</v>
      </c>
      <c r="W67">
        <f t="shared" si="152"/>
        <v>10.016807406835355</v>
      </c>
      <c r="X67">
        <f t="shared" si="153"/>
        <v>3.7228424884688995E-3</v>
      </c>
      <c r="Y67">
        <f t="shared" si="160"/>
        <v>2.0873205764026181</v>
      </c>
      <c r="Z67">
        <f t="shared" si="161"/>
        <v>0.47218743168118249</v>
      </c>
      <c r="AA67">
        <f t="shared" si="151"/>
        <v>2.7945197993957819E-3</v>
      </c>
      <c r="AC67">
        <f t="shared" si="96"/>
        <v>1.9956522823865144</v>
      </c>
      <c r="AD67">
        <f t="shared" si="162"/>
        <v>0.6</v>
      </c>
      <c r="AE67">
        <f t="shared" si="98"/>
        <v>0.56666666666666388</v>
      </c>
      <c r="AF67">
        <f t="shared" si="99"/>
        <v>2.0641660266121904</v>
      </c>
      <c r="AG67">
        <f t="shared" si="100"/>
        <v>2.1326797708378655</v>
      </c>
      <c r="AH67">
        <f t="shared" si="64"/>
        <v>6.8513744225675577E-2</v>
      </c>
      <c r="AI67" t="str">
        <f t="shared" si="65"/>
        <v>Weak initial curl</v>
      </c>
      <c r="AJ67">
        <f t="shared" si="101"/>
        <v>10.051330448968796</v>
      </c>
      <c r="AK67">
        <f t="shared" si="102"/>
        <v>2.064655995490515E-3</v>
      </c>
      <c r="AL67">
        <f t="shared" si="66"/>
        <v>2.123776972086195</v>
      </c>
      <c r="AM67">
        <f t="shared" si="103"/>
        <v>0.92423043488320145</v>
      </c>
      <c r="AN67">
        <f t="shared" si="104"/>
        <v>-7.525897332769317E-4</v>
      </c>
      <c r="AP67">
        <f t="shared" si="105"/>
        <v>1.9686643087851226</v>
      </c>
      <c r="AQ67">
        <f t="shared" si="163"/>
        <v>0.63</v>
      </c>
      <c r="AR67">
        <f t="shared" si="107"/>
        <v>0.57037037037036742</v>
      </c>
      <c r="AS67">
        <f t="shared" si="108"/>
        <v>2.0710015534619686</v>
      </c>
      <c r="AT67">
        <f t="shared" si="109"/>
        <v>2.1733387981388153</v>
      </c>
      <c r="AU67">
        <f t="shared" si="70"/>
        <v>0.10233724467684635</v>
      </c>
      <c r="AV67" t="str">
        <f t="shared" si="71"/>
        <v>Weak initial curl</v>
      </c>
      <c r="AW67">
        <f t="shared" si="110"/>
        <v>10.088450310802408</v>
      </c>
      <c r="AX67">
        <f t="shared" si="111"/>
        <v>2.1215596823568419E-3</v>
      </c>
      <c r="AY67">
        <f t="shared" si="72"/>
        <v>2.160234297671757</v>
      </c>
      <c r="AZ67">
        <f t="shared" si="112"/>
        <v>1.3572695893270308</v>
      </c>
      <c r="BA67">
        <f t="shared" si="113"/>
        <v>8.9217096900742526E-5</v>
      </c>
      <c r="BC67">
        <f t="shared" si="114"/>
        <v>1.9422746964085413</v>
      </c>
      <c r="BD67">
        <f t="shared" si="164"/>
        <v>0.63</v>
      </c>
      <c r="BE67">
        <f t="shared" si="116"/>
        <v>0.57407407407407096</v>
      </c>
      <c r="BF67">
        <f t="shared" si="117"/>
        <v>2.0776523608687842</v>
      </c>
      <c r="BG67">
        <f t="shared" si="118"/>
        <v>2.2130300253290245</v>
      </c>
      <c r="BH67">
        <f t="shared" si="76"/>
        <v>0.13537766446024158</v>
      </c>
      <c r="BI67" t="str">
        <f t="shared" si="77"/>
        <v>No Curl</v>
      </c>
      <c r="BJ67">
        <f t="shared" si="119"/>
        <v>10.125859000521134</v>
      </c>
      <c r="BK67">
        <f t="shared" si="120"/>
        <v>0</v>
      </c>
      <c r="BL67">
        <f t="shared" si="78"/>
        <v>2.1959363454932457</v>
      </c>
      <c r="BM67">
        <f t="shared" si="121"/>
        <v>1.7663985751125013</v>
      </c>
      <c r="BN67">
        <f t="shared" si="122"/>
        <v>0</v>
      </c>
      <c r="BP67">
        <f t="shared" si="123"/>
        <v>1.9132605960213589</v>
      </c>
      <c r="BQ67">
        <f t="shared" si="165"/>
        <v>0.63</v>
      </c>
      <c r="BR67">
        <f t="shared" si="125"/>
        <v>0.57870370370370039</v>
      </c>
      <c r="BS67">
        <f t="shared" si="126"/>
        <v>2.0848107510341802</v>
      </c>
      <c r="BT67">
        <f t="shared" si="127"/>
        <v>2.2563609060470013</v>
      </c>
      <c r="BU67">
        <f t="shared" si="82"/>
        <v>0.17155015501282123</v>
      </c>
      <c r="BV67" t="str">
        <f t="shared" si="83"/>
        <v>No Curl</v>
      </c>
      <c r="BW67">
        <f t="shared" si="128"/>
        <v>10.165227733250266</v>
      </c>
      <c r="BX67">
        <f t="shared" si="129"/>
        <v>0</v>
      </c>
      <c r="BY67">
        <f t="shared" si="84"/>
        <v>2.2350240747766037</v>
      </c>
      <c r="BZ67">
        <f t="shared" si="130"/>
        <v>2.1994202127408613</v>
      </c>
      <c r="CA67">
        <f t="shared" si="131"/>
        <v>0</v>
      </c>
      <c r="CC67">
        <f t="shared" si="132"/>
        <v>1.839062276892736</v>
      </c>
      <c r="CD67">
        <f t="shared" si="166"/>
        <v>0.63</v>
      </c>
      <c r="CE67">
        <f t="shared" si="134"/>
        <v>0.58148148148147805</v>
      </c>
      <c r="CF67">
        <f t="shared" si="135"/>
        <v>2.061591765523882</v>
      </c>
      <c r="CG67">
        <f t="shared" si="136"/>
        <v>2.2841212541550284</v>
      </c>
      <c r="CH67">
        <f t="shared" si="88"/>
        <v>0.22252948863114619</v>
      </c>
      <c r="CI67" t="str">
        <f t="shared" si="89"/>
        <v>No Curl</v>
      </c>
      <c r="CJ67">
        <f t="shared" si="137"/>
        <v>10.072619941706863</v>
      </c>
      <c r="CK67">
        <f t="shared" si="138"/>
        <v>0</v>
      </c>
      <c r="CL67">
        <f t="shared" si="90"/>
        <v>2.257052104576629</v>
      </c>
      <c r="CM67">
        <f t="shared" si="139"/>
        <v>2.8256260015367771</v>
      </c>
      <c r="CN67">
        <f t="shared" si="140"/>
        <v>0</v>
      </c>
    </row>
    <row r="68" spans="1:92" x14ac:dyDescent="0.25">
      <c r="A68">
        <v>0.53</v>
      </c>
      <c r="B68">
        <f t="shared" si="168"/>
        <v>2.7695999999999998E-2</v>
      </c>
      <c r="C68">
        <f t="shared" si="3"/>
        <v>1.6617599999999999</v>
      </c>
      <c r="D68">
        <f t="shared" si="167"/>
        <v>0.5626760563380282</v>
      </c>
      <c r="E68">
        <f t="shared" si="4"/>
        <v>0.33860247950247224</v>
      </c>
      <c r="F68">
        <f t="shared" si="5"/>
        <v>9.3779342723004713E-3</v>
      </c>
      <c r="H68">
        <v>45</v>
      </c>
      <c r="I68">
        <v>4.5</v>
      </c>
      <c r="J68">
        <f t="shared" si="91"/>
        <v>1.8903333333333303</v>
      </c>
      <c r="K68">
        <f t="shared" si="141"/>
        <v>0.63</v>
      </c>
      <c r="L68">
        <f t="shared" si="92"/>
        <v>0.99631061138439925</v>
      </c>
      <c r="M68" t="str">
        <f t="shared" si="58"/>
        <v>No Curl</v>
      </c>
      <c r="N68">
        <f t="shared" si="142"/>
        <v>9.1992333333333196</v>
      </c>
      <c r="P68">
        <f t="shared" si="154"/>
        <v>2.0136337760847098</v>
      </c>
      <c r="Q68">
        <f t="shared" si="144"/>
        <v>0.6</v>
      </c>
      <c r="R68">
        <f t="shared" si="155"/>
        <v>0.56203703703703445</v>
      </c>
      <c r="S68">
        <f t="shared" si="156"/>
        <v>2.0478773904673204</v>
      </c>
      <c r="T68">
        <f t="shared" si="157"/>
        <v>2.0821210048499323</v>
      </c>
      <c r="U68">
        <f t="shared" si="158"/>
        <v>3.4243614382611254E-2</v>
      </c>
      <c r="V68" t="str">
        <f t="shared" si="159"/>
        <v>Weak initial curl</v>
      </c>
      <c r="W68">
        <f t="shared" si="152"/>
        <v>10.222552922399403</v>
      </c>
      <c r="X68">
        <f t="shared" si="153"/>
        <v>3.9338538718757836E-3</v>
      </c>
      <c r="Y68">
        <f t="shared" si="160"/>
        <v>2.0776037831752729</v>
      </c>
      <c r="Z68">
        <f t="shared" si="161"/>
        <v>0.47218743168118255</v>
      </c>
      <c r="AA68">
        <f t="shared" si="151"/>
        <v>3.0801456533015425E-3</v>
      </c>
      <c r="AC68">
        <f t="shared" si="96"/>
        <v>1.9863538069755864</v>
      </c>
      <c r="AD68">
        <f t="shared" si="162"/>
        <v>0.6</v>
      </c>
      <c r="AE68">
        <f t="shared" si="98"/>
        <v>0.56574074074073799</v>
      </c>
      <c r="AF68">
        <f t="shared" si="99"/>
        <v>2.0545483205559161</v>
      </c>
      <c r="AG68">
        <f t="shared" si="100"/>
        <v>2.1227428341362451</v>
      </c>
      <c r="AH68">
        <f t="shared" si="64"/>
        <v>6.8194513580329352E-2</v>
      </c>
      <c r="AI68" t="str">
        <f t="shared" si="65"/>
        <v>Weak initial curl</v>
      </c>
      <c r="AJ68">
        <f t="shared" si="101"/>
        <v>10.257747051630016</v>
      </c>
      <c r="AK68">
        <f t="shared" si="102"/>
        <v>2.2553941170745228E-3</v>
      </c>
      <c r="AL68">
        <f t="shared" si="66"/>
        <v>2.1138815167869272</v>
      </c>
      <c r="AM68">
        <f t="shared" si="103"/>
        <v>0.92423043488320245</v>
      </c>
      <c r="AN68">
        <f t="shared" si="104"/>
        <v>-5.8636567487362577E-4</v>
      </c>
      <c r="AP68">
        <f t="shared" si="105"/>
        <v>1.959326125744252</v>
      </c>
      <c r="AQ68">
        <f t="shared" si="163"/>
        <v>0.63</v>
      </c>
      <c r="AR68">
        <f t="shared" si="107"/>
        <v>0.56944444444444153</v>
      </c>
      <c r="AS68">
        <f t="shared" si="108"/>
        <v>2.0611779428556027</v>
      </c>
      <c r="AT68">
        <f t="shared" si="109"/>
        <v>2.1630297599669541</v>
      </c>
      <c r="AU68">
        <f t="shared" si="70"/>
        <v>0.10185181711135105</v>
      </c>
      <c r="AV68" t="str">
        <f t="shared" si="71"/>
        <v>Weak initial curl</v>
      </c>
      <c r="AW68">
        <f t="shared" si="110"/>
        <v>10.295550466148605</v>
      </c>
      <c r="AX68">
        <f t="shared" si="111"/>
        <v>2.4588670318237112E-3</v>
      </c>
      <c r="AY68">
        <f t="shared" si="72"/>
        <v>2.1499874195255915</v>
      </c>
      <c r="AZ68">
        <f t="shared" si="112"/>
        <v>1.3572695893270288</v>
      </c>
      <c r="BA68">
        <f t="shared" si="113"/>
        <v>2.750108678322052E-4</v>
      </c>
      <c r="BC68">
        <f t="shared" si="114"/>
        <v>1.9330550492512164</v>
      </c>
      <c r="BD68">
        <f t="shared" si="164"/>
        <v>0.63</v>
      </c>
      <c r="BE68">
        <f t="shared" si="116"/>
        <v>0.57314814814814508</v>
      </c>
      <c r="BF68">
        <f t="shared" si="117"/>
        <v>2.0677900989970657</v>
      </c>
      <c r="BG68">
        <f t="shared" si="118"/>
        <v>2.2025251487429127</v>
      </c>
      <c r="BH68">
        <f t="shared" si="76"/>
        <v>0.13473504974584816</v>
      </c>
      <c r="BI68" t="str">
        <f t="shared" si="77"/>
        <v>No Curl</v>
      </c>
      <c r="BJ68">
        <f t="shared" si="119"/>
        <v>10.333624236608012</v>
      </c>
      <c r="BK68">
        <f t="shared" si="120"/>
        <v>0</v>
      </c>
      <c r="BL68">
        <f t="shared" si="78"/>
        <v>2.1855126096937574</v>
      </c>
      <c r="BM68">
        <f t="shared" si="121"/>
        <v>1.7663985751125018</v>
      </c>
      <c r="BN68">
        <f t="shared" si="122"/>
        <v>0</v>
      </c>
      <c r="BP68">
        <f t="shared" si="123"/>
        <v>1.9041657742466571</v>
      </c>
      <c r="BQ68">
        <f t="shared" si="165"/>
        <v>0.63</v>
      </c>
      <c r="BR68">
        <f t="shared" si="125"/>
        <v>0.5777777777777745</v>
      </c>
      <c r="BS68">
        <f t="shared" si="126"/>
        <v>2.0749004532660313</v>
      </c>
      <c r="BT68">
        <f t="shared" si="127"/>
        <v>2.2456351322854049</v>
      </c>
      <c r="BU68">
        <f t="shared" si="82"/>
        <v>0.17073467901937389</v>
      </c>
      <c r="BV68" t="str">
        <f t="shared" si="83"/>
        <v>No Curl</v>
      </c>
      <c r="BW68">
        <f t="shared" si="128"/>
        <v>10.373708808353683</v>
      </c>
      <c r="BX68">
        <f t="shared" si="129"/>
        <v>0</v>
      </c>
      <c r="BY68">
        <f t="shared" si="84"/>
        <v>2.2243997271762135</v>
      </c>
      <c r="BZ68">
        <f t="shared" si="130"/>
        <v>2.1994202127408604</v>
      </c>
      <c r="CA68">
        <f t="shared" si="131"/>
        <v>0</v>
      </c>
      <c r="CC68">
        <f t="shared" si="132"/>
        <v>1.8302088745063096</v>
      </c>
      <c r="CD68">
        <f t="shared" si="166"/>
        <v>0.63</v>
      </c>
      <c r="CE68">
        <f t="shared" si="134"/>
        <v>0.57962962962962628</v>
      </c>
      <c r="CF68">
        <f t="shared" si="135"/>
        <v>2.0516670872320928</v>
      </c>
      <c r="CG68">
        <f t="shared" si="136"/>
        <v>2.2731252999578762</v>
      </c>
      <c r="CH68">
        <f t="shared" si="88"/>
        <v>0.22145821272578325</v>
      </c>
      <c r="CI68" t="str">
        <f t="shared" si="89"/>
        <v>No Curl</v>
      </c>
      <c r="CJ68">
        <f t="shared" si="137"/>
        <v>10.278779118259251</v>
      </c>
      <c r="CK68">
        <f t="shared" si="138"/>
        <v>0</v>
      </c>
      <c r="CL68">
        <f t="shared" si="90"/>
        <v>2.2461864635703281</v>
      </c>
      <c r="CM68">
        <f t="shared" si="139"/>
        <v>2.8256260015367776</v>
      </c>
      <c r="CN68">
        <f t="shared" si="140"/>
        <v>0</v>
      </c>
    </row>
    <row r="69" spans="1:92" x14ac:dyDescent="0.25">
      <c r="A69">
        <v>0.54</v>
      </c>
      <c r="B69">
        <f t="shared" si="168"/>
        <v>2.7598999999999999E-2</v>
      </c>
      <c r="C69">
        <f t="shared" si="3"/>
        <v>1.65594</v>
      </c>
      <c r="D69">
        <f t="shared" si="167"/>
        <v>0.56197183098591552</v>
      </c>
      <c r="E69">
        <f t="shared" si="4"/>
        <v>0.33936726631756919</v>
      </c>
      <c r="F69">
        <f t="shared" si="5"/>
        <v>9.3661971830985916E-3</v>
      </c>
      <c r="H69">
        <v>46</v>
      </c>
      <c r="I69">
        <v>4.5999999999999996</v>
      </c>
      <c r="J69">
        <f t="shared" si="91"/>
        <v>1.8833333333333304</v>
      </c>
      <c r="K69">
        <f t="shared" si="141"/>
        <v>0.63</v>
      </c>
      <c r="L69">
        <f t="shared" si="92"/>
        <v>0.99629694939164171</v>
      </c>
      <c r="M69" t="str">
        <f t="shared" si="58"/>
        <v>No Curl</v>
      </c>
      <c r="N69">
        <f t="shared" si="142"/>
        <v>9.3879166666666531</v>
      </c>
      <c r="P69">
        <f t="shared" si="154"/>
        <v>2.0042262810110918</v>
      </c>
      <c r="Q69">
        <f t="shared" si="144"/>
        <v>0.6</v>
      </c>
      <c r="R69">
        <f t="shared" si="155"/>
        <v>0.56111111111110856</v>
      </c>
      <c r="S69">
        <f t="shared" si="156"/>
        <v>2.0383099126612745</v>
      </c>
      <c r="T69">
        <f t="shared" si="157"/>
        <v>2.0723935443114585</v>
      </c>
      <c r="U69">
        <f t="shared" si="158"/>
        <v>3.4083631650183355E-2</v>
      </c>
      <c r="V69" t="str">
        <f t="shared" si="159"/>
        <v>Weak initial curl</v>
      </c>
      <c r="W69">
        <f t="shared" si="152"/>
        <v>10.427340661446136</v>
      </c>
      <c r="X69">
        <f t="shared" si="153"/>
        <v>4.1500091135197783E-3</v>
      </c>
      <c r="Y69">
        <f t="shared" si="160"/>
        <v>2.0678974266434738</v>
      </c>
      <c r="Z69">
        <f t="shared" si="161"/>
        <v>0.47218743168118354</v>
      </c>
      <c r="AA69">
        <f t="shared" si="151"/>
        <v>3.3812378537748976E-3</v>
      </c>
      <c r="AC69">
        <f t="shared" si="96"/>
        <v>1.9769041408902983</v>
      </c>
      <c r="AD69">
        <f t="shared" si="162"/>
        <v>0.63</v>
      </c>
      <c r="AE69">
        <f t="shared" si="98"/>
        <v>0.56481481481481211</v>
      </c>
      <c r="AF69">
        <f t="shared" si="99"/>
        <v>2.0447742332220469</v>
      </c>
      <c r="AG69">
        <f t="shared" si="100"/>
        <v>2.112644325553795</v>
      </c>
      <c r="AH69">
        <f t="shared" si="64"/>
        <v>6.7870092331748344E-2</v>
      </c>
      <c r="AI69" t="str">
        <f t="shared" si="65"/>
        <v>Weak initial curl</v>
      </c>
      <c r="AJ69">
        <f t="shared" si="101"/>
        <v>10.463201883685608</v>
      </c>
      <c r="AK69">
        <f t="shared" si="102"/>
        <v>2.6179422690105485E-3</v>
      </c>
      <c r="AL69">
        <f t="shared" si="66"/>
        <v>2.1038251640831183</v>
      </c>
      <c r="AM69">
        <f t="shared" si="103"/>
        <v>0.92423043488320311</v>
      </c>
      <c r="AN69">
        <f t="shared" si="104"/>
        <v>-3.8843118891936947E-4</v>
      </c>
      <c r="AP69">
        <f t="shared" si="105"/>
        <v>1.9499977169039482</v>
      </c>
      <c r="AQ69">
        <f t="shared" si="163"/>
        <v>0.63</v>
      </c>
      <c r="AR69">
        <f t="shared" si="107"/>
        <v>0.56851851851851565</v>
      </c>
      <c r="AS69">
        <f t="shared" si="108"/>
        <v>2.0513646145429054</v>
      </c>
      <c r="AT69">
        <f t="shared" si="109"/>
        <v>2.1527315121818633</v>
      </c>
      <c r="AU69">
        <f t="shared" si="70"/>
        <v>0.10136689763895756</v>
      </c>
      <c r="AV69" t="str">
        <f t="shared" si="71"/>
        <v>Weak initial curl</v>
      </c>
      <c r="AW69">
        <f t="shared" si="110"/>
        <v>10.501668260434165</v>
      </c>
      <c r="AX69">
        <f t="shared" si="111"/>
        <v>2.8013169709662439E-3</v>
      </c>
      <c r="AY69">
        <f t="shared" si="72"/>
        <v>2.1397512667038012</v>
      </c>
      <c r="AZ69">
        <f t="shared" si="112"/>
        <v>1.3572695893270283</v>
      </c>
      <c r="BA69">
        <f t="shared" si="113"/>
        <v>4.8520132418375449E-4</v>
      </c>
      <c r="BC69">
        <f t="shared" si="114"/>
        <v>1.9238450106617635</v>
      </c>
      <c r="BD69">
        <f t="shared" si="164"/>
        <v>0.63</v>
      </c>
      <c r="BE69">
        <f t="shared" si="116"/>
        <v>0.57222222222221919</v>
      </c>
      <c r="BF69">
        <f t="shared" si="117"/>
        <v>2.0579381154159315</v>
      </c>
      <c r="BG69">
        <f t="shared" si="118"/>
        <v>2.1920312201700973</v>
      </c>
      <c r="BH69">
        <f t="shared" si="76"/>
        <v>0.13409310475416691</v>
      </c>
      <c r="BI69" t="str">
        <f t="shared" si="77"/>
        <v>No Curl</v>
      </c>
      <c r="BJ69">
        <f t="shared" si="119"/>
        <v>10.540403246507719</v>
      </c>
      <c r="BK69">
        <f t="shared" si="120"/>
        <v>0</v>
      </c>
      <c r="BL69">
        <f t="shared" si="78"/>
        <v>2.1750997373439445</v>
      </c>
      <c r="BM69">
        <f t="shared" si="121"/>
        <v>1.7663985751125026</v>
      </c>
      <c r="BN69">
        <f t="shared" si="122"/>
        <v>0</v>
      </c>
      <c r="BP69">
        <f t="shared" si="123"/>
        <v>1.8950803800709888</v>
      </c>
      <c r="BQ69">
        <f t="shared" si="165"/>
        <v>0.63</v>
      </c>
      <c r="BR69">
        <f t="shared" si="125"/>
        <v>0.57685185185184862</v>
      </c>
      <c r="BS69">
        <f t="shared" si="126"/>
        <v>2.0650004284109724</v>
      </c>
      <c r="BT69">
        <f t="shared" si="127"/>
        <v>2.234920476750955</v>
      </c>
      <c r="BU69">
        <f t="shared" si="82"/>
        <v>0.16992004833998309</v>
      </c>
      <c r="BV69" t="str">
        <f t="shared" si="83"/>
        <v>No Curl</v>
      </c>
      <c r="BW69">
        <f t="shared" si="128"/>
        <v>10.581198853680286</v>
      </c>
      <c r="BX69">
        <f t="shared" si="129"/>
        <v>0</v>
      </c>
      <c r="BY69">
        <f t="shared" si="84"/>
        <v>2.2137863926656505</v>
      </c>
      <c r="BZ69">
        <f t="shared" si="130"/>
        <v>2.1994202127408604</v>
      </c>
      <c r="CA69">
        <f t="shared" si="131"/>
        <v>0</v>
      </c>
      <c r="CC69">
        <f t="shared" si="132"/>
        <v>1.8213646273827402</v>
      </c>
      <c r="CD69">
        <f t="shared" si="166"/>
        <v>0.63</v>
      </c>
      <c r="CE69">
        <f t="shared" si="134"/>
        <v>0.57870370370370039</v>
      </c>
      <c r="CF69">
        <f t="shared" si="135"/>
        <v>2.0417526720046673</v>
      </c>
      <c r="CG69">
        <f t="shared" si="136"/>
        <v>2.2621407166265945</v>
      </c>
      <c r="CH69">
        <f t="shared" si="88"/>
        <v>0.22038804462192718</v>
      </c>
      <c r="CI69" t="str">
        <f t="shared" si="89"/>
        <v>No Curl</v>
      </c>
      <c r="CJ69">
        <f t="shared" si="137"/>
        <v>10.483945826982461</v>
      </c>
      <c r="CK69">
        <f t="shared" si="138"/>
        <v>0</v>
      </c>
      <c r="CL69">
        <f t="shared" si="90"/>
        <v>2.2353320586736238</v>
      </c>
      <c r="CM69">
        <f t="shared" si="139"/>
        <v>2.8256260015367771</v>
      </c>
      <c r="CN69">
        <f t="shared" si="140"/>
        <v>0</v>
      </c>
    </row>
    <row r="70" spans="1:92" x14ac:dyDescent="0.25">
      <c r="A70">
        <v>0.55000000000000004</v>
      </c>
      <c r="B70">
        <f t="shared" si="168"/>
        <v>2.75E-2</v>
      </c>
      <c r="C70">
        <f t="shared" si="3"/>
        <v>1.65</v>
      </c>
      <c r="D70">
        <f t="shared" si="167"/>
        <v>0.56126760563380285</v>
      </c>
      <c r="E70">
        <f t="shared" si="4"/>
        <v>0.34016218523260783</v>
      </c>
      <c r="F70">
        <f t="shared" si="5"/>
        <v>9.3544600938967153E-3</v>
      </c>
      <c r="H70">
        <v>47</v>
      </c>
      <c r="I70">
        <v>4.7</v>
      </c>
      <c r="J70">
        <f t="shared" si="91"/>
        <v>1.8763333333333305</v>
      </c>
      <c r="K70">
        <f t="shared" si="141"/>
        <v>0.63</v>
      </c>
      <c r="L70">
        <f t="shared" si="92"/>
        <v>0.99628318584070796</v>
      </c>
      <c r="M70" t="str">
        <f t="shared" si="58"/>
        <v>No Curl</v>
      </c>
      <c r="N70">
        <f t="shared" si="142"/>
        <v>9.5758999999999865</v>
      </c>
      <c r="P70">
        <f t="shared" si="154"/>
        <v>1.9948289012842177</v>
      </c>
      <c r="Q70">
        <f t="shared" si="144"/>
        <v>0.6</v>
      </c>
      <c r="R70">
        <f t="shared" si="155"/>
        <v>0.56018518518518268</v>
      </c>
      <c r="S70">
        <f t="shared" si="156"/>
        <v>2.0287527222223454</v>
      </c>
      <c r="T70">
        <f t="shared" si="157"/>
        <v>2.0626765431604746</v>
      </c>
      <c r="U70">
        <f t="shared" si="158"/>
        <v>3.3923820938128402E-2</v>
      </c>
      <c r="V70" t="str">
        <f t="shared" si="159"/>
        <v>Weak initial curl</v>
      </c>
      <c r="W70">
        <f t="shared" si="152"/>
        <v>10.631171652712263</v>
      </c>
      <c r="X70">
        <f t="shared" si="153"/>
        <v>4.3713082134008846E-3</v>
      </c>
      <c r="Y70">
        <f t="shared" si="160"/>
        <v>2.058201506807221</v>
      </c>
      <c r="Z70">
        <f t="shared" si="161"/>
        <v>0.47218743168118388</v>
      </c>
      <c r="AA70">
        <f t="shared" si="151"/>
        <v>3.6981601265199397E-3</v>
      </c>
      <c r="AC70">
        <f t="shared" si="96"/>
        <v>1.9674644188017198</v>
      </c>
      <c r="AD70">
        <f t="shared" si="162"/>
        <v>0.63</v>
      </c>
      <c r="AE70">
        <f t="shared" si="98"/>
        <v>0.56388888888888622</v>
      </c>
      <c r="AF70">
        <f t="shared" si="99"/>
        <v>2.0350104312772497</v>
      </c>
      <c r="AG70">
        <f t="shared" si="100"/>
        <v>2.1025564437527793</v>
      </c>
      <c r="AH70">
        <f t="shared" si="64"/>
        <v>6.7546012475529715E-2</v>
      </c>
      <c r="AI70" t="str">
        <f t="shared" si="65"/>
        <v>Weak initial curl</v>
      </c>
      <c r="AJ70">
        <f t="shared" si="101"/>
        <v>10.667679307007813</v>
      </c>
      <c r="AK70">
        <f t="shared" si="102"/>
        <v>2.9856337846319247E-3</v>
      </c>
      <c r="AL70">
        <f t="shared" si="66"/>
        <v>2.093779393799609</v>
      </c>
      <c r="AM70">
        <f t="shared" si="103"/>
        <v>0.92423043488320411</v>
      </c>
      <c r="AN70">
        <f t="shared" si="104"/>
        <v>-1.6431514119004872E-4</v>
      </c>
      <c r="AP70">
        <f t="shared" si="105"/>
        <v>1.9406790822642115</v>
      </c>
      <c r="AQ70">
        <f t="shared" si="163"/>
        <v>0.63</v>
      </c>
      <c r="AR70">
        <f t="shared" si="107"/>
        <v>0.56759259259258976</v>
      </c>
      <c r="AS70">
        <f t="shared" si="108"/>
        <v>2.041561568523877</v>
      </c>
      <c r="AT70">
        <f t="shared" si="109"/>
        <v>2.1424440547835433</v>
      </c>
      <c r="AU70">
        <f t="shared" si="70"/>
        <v>0.10088248625966589</v>
      </c>
      <c r="AV70" t="str">
        <f t="shared" si="71"/>
        <v>Weak initial curl</v>
      </c>
      <c r="AW70">
        <f t="shared" si="110"/>
        <v>10.706804721888457</v>
      </c>
      <c r="AX70">
        <f t="shared" si="111"/>
        <v>3.1489094997844396E-3</v>
      </c>
      <c r="AY70">
        <f t="shared" si="72"/>
        <v>2.1295258392063858</v>
      </c>
      <c r="AZ70">
        <f t="shared" si="112"/>
        <v>1.3572695893270281</v>
      </c>
      <c r="BA70">
        <f t="shared" si="113"/>
        <v>7.2015210195864254E-4</v>
      </c>
      <c r="BC70">
        <f t="shared" si="114"/>
        <v>1.9146445806401828</v>
      </c>
      <c r="BD70">
        <f t="shared" si="164"/>
        <v>0.63</v>
      </c>
      <c r="BE70">
        <f t="shared" si="116"/>
        <v>0.5712962962962933</v>
      </c>
      <c r="BF70">
        <f t="shared" si="117"/>
        <v>2.0480964101253818</v>
      </c>
      <c r="BG70">
        <f t="shared" si="118"/>
        <v>2.1815482396105783</v>
      </c>
      <c r="BH70">
        <f t="shared" si="76"/>
        <v>0.13345182948519774</v>
      </c>
      <c r="BI70" t="str">
        <f t="shared" si="77"/>
        <v>No Curl</v>
      </c>
      <c r="BJ70">
        <f t="shared" si="119"/>
        <v>10.746197058049312</v>
      </c>
      <c r="BK70">
        <f t="shared" si="120"/>
        <v>0</v>
      </c>
      <c r="BL70">
        <f t="shared" si="78"/>
        <v>2.164697728443806</v>
      </c>
      <c r="BM70">
        <f t="shared" si="121"/>
        <v>1.7663985751125026</v>
      </c>
      <c r="BN70">
        <f t="shared" si="122"/>
        <v>0</v>
      </c>
      <c r="BP70">
        <f t="shared" si="123"/>
        <v>1.8860138410933875</v>
      </c>
      <c r="BQ70">
        <f t="shared" si="165"/>
        <v>0.63</v>
      </c>
      <c r="BR70">
        <f t="shared" si="125"/>
        <v>0.57499999999999685</v>
      </c>
      <c r="BS70">
        <f t="shared" si="126"/>
        <v>2.0551209493820934</v>
      </c>
      <c r="BT70">
        <f t="shared" si="127"/>
        <v>2.2242280576707985</v>
      </c>
      <c r="BU70">
        <f t="shared" si="82"/>
        <v>0.16910710828870545</v>
      </c>
      <c r="BV70" t="str">
        <f t="shared" si="83"/>
        <v>No Curl</v>
      </c>
      <c r="BW70">
        <f t="shared" si="128"/>
        <v>10.787698896521384</v>
      </c>
      <c r="BX70">
        <f t="shared" si="129"/>
        <v>0</v>
      </c>
      <c r="BY70">
        <f t="shared" si="84"/>
        <v>2.2031950843347428</v>
      </c>
      <c r="BZ70">
        <f t="shared" si="130"/>
        <v>2.1994202127408613</v>
      </c>
      <c r="CA70">
        <f t="shared" si="131"/>
        <v>0</v>
      </c>
      <c r="CC70">
        <f t="shared" si="132"/>
        <v>1.8125295355220274</v>
      </c>
      <c r="CD70">
        <f t="shared" si="166"/>
        <v>0.63</v>
      </c>
      <c r="CE70">
        <f t="shared" si="134"/>
        <v>0.5777777777777745</v>
      </c>
      <c r="CF70">
        <f t="shared" si="135"/>
        <v>2.0318485198416054</v>
      </c>
      <c r="CG70">
        <f t="shared" si="136"/>
        <v>2.2511675041611836</v>
      </c>
      <c r="CH70">
        <f t="shared" si="88"/>
        <v>0.21931898431957808</v>
      </c>
      <c r="CI70" t="str">
        <f t="shared" si="89"/>
        <v>No Curl</v>
      </c>
      <c r="CJ70">
        <f t="shared" si="137"/>
        <v>10.688121094182929</v>
      </c>
      <c r="CK70">
        <f t="shared" si="138"/>
        <v>0</v>
      </c>
      <c r="CL70">
        <f t="shared" si="90"/>
        <v>2.2244888898865169</v>
      </c>
      <c r="CM70">
        <f t="shared" si="139"/>
        <v>2.8256260015367758</v>
      </c>
      <c r="CN70">
        <f t="shared" si="140"/>
        <v>0</v>
      </c>
    </row>
    <row r="71" spans="1:92" x14ac:dyDescent="0.25">
      <c r="A71">
        <v>0.56000000000000005</v>
      </c>
      <c r="B71">
        <f t="shared" si="168"/>
        <v>2.7399E-2</v>
      </c>
      <c r="C71">
        <f t="shared" si="3"/>
        <v>1.64394</v>
      </c>
      <c r="D71">
        <f t="shared" si="167"/>
        <v>0.56056338028169017</v>
      </c>
      <c r="E71">
        <f t="shared" si="4"/>
        <v>0.34098773695006518</v>
      </c>
      <c r="F71">
        <f t="shared" si="5"/>
        <v>9.3427230046948355E-3</v>
      </c>
      <c r="H71">
        <v>48</v>
      </c>
      <c r="I71">
        <v>4.8</v>
      </c>
      <c r="J71">
        <f t="shared" si="91"/>
        <v>1.8693333333333306</v>
      </c>
      <c r="K71">
        <f t="shared" si="141"/>
        <v>0.63</v>
      </c>
      <c r="L71">
        <f t="shared" si="92"/>
        <v>0.99626931959495479</v>
      </c>
      <c r="M71" t="str">
        <f t="shared" si="58"/>
        <v>No Curl</v>
      </c>
      <c r="N71">
        <f t="shared" si="142"/>
        <v>9.7631833333333198</v>
      </c>
      <c r="P71">
        <f t="shared" si="154"/>
        <v>1.9852777571567404</v>
      </c>
      <c r="Q71">
        <f t="shared" si="144"/>
        <v>0.63</v>
      </c>
      <c r="R71">
        <f t="shared" si="155"/>
        <v>0.55925925925925679</v>
      </c>
      <c r="S71">
        <f t="shared" si="156"/>
        <v>2.0190391524838662</v>
      </c>
      <c r="T71">
        <f t="shared" si="157"/>
        <v>2.0528005478109939</v>
      </c>
      <c r="U71">
        <f t="shared" si="158"/>
        <v>3.3761395327126742E-2</v>
      </c>
      <c r="V71" t="str">
        <f t="shared" si="159"/>
        <v>Weak initial curl</v>
      </c>
      <c r="W71">
        <f t="shared" si="152"/>
        <v>10.834046924934498</v>
      </c>
      <c r="X71">
        <f t="shared" si="153"/>
        <v>4.7644178381857681E-3</v>
      </c>
      <c r="Y71">
        <f t="shared" si="160"/>
        <v>2.0483469377149786</v>
      </c>
      <c r="Z71">
        <f t="shared" si="161"/>
        <v>0.47218743168118354</v>
      </c>
      <c r="AA71">
        <f t="shared" si="151"/>
        <v>4.0489538667704255E-3</v>
      </c>
      <c r="AC71">
        <f t="shared" si="96"/>
        <v>1.958034640709851</v>
      </c>
      <c r="AD71">
        <f t="shared" si="162"/>
        <v>0.63</v>
      </c>
      <c r="AE71">
        <f t="shared" si="98"/>
        <v>0.56296296296296033</v>
      </c>
      <c r="AF71">
        <f t="shared" si="99"/>
        <v>2.0252569147215245</v>
      </c>
      <c r="AG71">
        <f t="shared" si="100"/>
        <v>2.0924791887331979</v>
      </c>
      <c r="AH71">
        <f t="shared" si="64"/>
        <v>6.7222274011673466E-2</v>
      </c>
      <c r="AI71" t="str">
        <f t="shared" si="65"/>
        <v>Weak initial curl</v>
      </c>
      <c r="AJ71">
        <f t="shared" si="101"/>
        <v>10.871180350135537</v>
      </c>
      <c r="AK71">
        <f t="shared" si="102"/>
        <v>3.3584686639386513E-3</v>
      </c>
      <c r="AL71">
        <f t="shared" si="66"/>
        <v>2.0837442059363984</v>
      </c>
      <c r="AM71">
        <f t="shared" si="103"/>
        <v>0.924230434883205</v>
      </c>
      <c r="AN71">
        <f t="shared" si="104"/>
        <v>8.6346159048338494E-5</v>
      </c>
      <c r="AP71">
        <f t="shared" si="105"/>
        <v>1.9313702218250419</v>
      </c>
      <c r="AQ71">
        <f t="shared" si="163"/>
        <v>0.63</v>
      </c>
      <c r="AR71">
        <f t="shared" si="107"/>
        <v>0.56666666666666388</v>
      </c>
      <c r="AS71">
        <f t="shared" si="108"/>
        <v>2.0317688047985176</v>
      </c>
      <c r="AT71">
        <f t="shared" si="109"/>
        <v>2.132167387771994</v>
      </c>
      <c r="AU71">
        <f t="shared" si="70"/>
        <v>0.10039858297347604</v>
      </c>
      <c r="AV71" t="str">
        <f t="shared" si="71"/>
        <v>Weak initial curl</v>
      </c>
      <c r="AW71">
        <f t="shared" si="110"/>
        <v>10.910960878740845</v>
      </c>
      <c r="AX71">
        <f t="shared" si="111"/>
        <v>3.5016446182782992E-3</v>
      </c>
      <c r="AY71">
        <f t="shared" si="72"/>
        <v>2.1193111370333457</v>
      </c>
      <c r="AZ71">
        <f t="shared" si="112"/>
        <v>1.3572695893270288</v>
      </c>
      <c r="BA71">
        <f t="shared" si="113"/>
        <v>9.8022683716012145E-4</v>
      </c>
      <c r="BC71">
        <f t="shared" si="114"/>
        <v>1.9054537591864746</v>
      </c>
      <c r="BD71">
        <f t="shared" si="164"/>
        <v>0.63</v>
      </c>
      <c r="BE71">
        <f t="shared" si="116"/>
        <v>0.57037037037036742</v>
      </c>
      <c r="BF71">
        <f t="shared" si="117"/>
        <v>2.0382649831254165</v>
      </c>
      <c r="BG71">
        <f t="shared" si="118"/>
        <v>2.1710762070643561</v>
      </c>
      <c r="BH71">
        <f t="shared" si="76"/>
        <v>0.13281122393894074</v>
      </c>
      <c r="BI71" t="str">
        <f t="shared" si="77"/>
        <v>No Curl</v>
      </c>
      <c r="BJ71">
        <f t="shared" si="119"/>
        <v>10.95100669906185</v>
      </c>
      <c r="BK71">
        <f t="shared" si="120"/>
        <v>0</v>
      </c>
      <c r="BL71">
        <f t="shared" si="78"/>
        <v>2.1543065829933417</v>
      </c>
      <c r="BM71">
        <f t="shared" si="121"/>
        <v>1.7663985751125038</v>
      </c>
      <c r="BN71">
        <f t="shared" si="122"/>
        <v>0</v>
      </c>
      <c r="BP71">
        <f t="shared" si="123"/>
        <v>1.8769567297148197</v>
      </c>
      <c r="BQ71">
        <f t="shared" si="165"/>
        <v>0.63</v>
      </c>
      <c r="BR71">
        <f t="shared" si="125"/>
        <v>0.57407407407407096</v>
      </c>
      <c r="BS71">
        <f t="shared" si="126"/>
        <v>2.0452517432663044</v>
      </c>
      <c r="BT71">
        <f t="shared" si="127"/>
        <v>2.2135467568177885</v>
      </c>
      <c r="BU71">
        <f t="shared" si="82"/>
        <v>0.16829501355148435</v>
      </c>
      <c r="BV71" t="str">
        <f t="shared" si="83"/>
        <v>No Curl</v>
      </c>
      <c r="BW71">
        <f t="shared" si="128"/>
        <v>10.993210991459593</v>
      </c>
      <c r="BX71">
        <f t="shared" si="129"/>
        <v>0</v>
      </c>
      <c r="BY71">
        <f t="shared" si="84"/>
        <v>2.1926147890936618</v>
      </c>
      <c r="BZ71">
        <f t="shared" si="130"/>
        <v>2.1994202127408626</v>
      </c>
      <c r="CA71">
        <f t="shared" si="131"/>
        <v>0</v>
      </c>
      <c r="CC71">
        <f t="shared" si="132"/>
        <v>1.8037035989241716</v>
      </c>
      <c r="CD71">
        <f t="shared" si="166"/>
        <v>0.63</v>
      </c>
      <c r="CE71">
        <f t="shared" si="134"/>
        <v>0.57685185185184862</v>
      </c>
      <c r="CF71">
        <f t="shared" si="135"/>
        <v>2.0219546307429077</v>
      </c>
      <c r="CG71">
        <f t="shared" si="136"/>
        <v>2.2402056625616438</v>
      </c>
      <c r="CH71">
        <f t="shared" si="88"/>
        <v>0.21825103181873606</v>
      </c>
      <c r="CI71" t="str">
        <f t="shared" si="89"/>
        <v>No Curl</v>
      </c>
      <c r="CJ71">
        <f t="shared" si="137"/>
        <v>10.891305946167089</v>
      </c>
      <c r="CK71">
        <f t="shared" si="138"/>
        <v>0</v>
      </c>
      <c r="CL71">
        <f t="shared" si="90"/>
        <v>2.2136569572090066</v>
      </c>
      <c r="CM71">
        <f t="shared" si="139"/>
        <v>2.8256260015367758</v>
      </c>
      <c r="CN71">
        <f t="shared" si="140"/>
        <v>0</v>
      </c>
    </row>
    <row r="72" spans="1:92" x14ac:dyDescent="0.25">
      <c r="A72">
        <v>0.56999999999999995</v>
      </c>
      <c r="B72">
        <f t="shared" si="168"/>
        <v>2.7296000000000001E-2</v>
      </c>
      <c r="C72">
        <f t="shared" si="3"/>
        <v>1.6377600000000001</v>
      </c>
      <c r="D72">
        <f t="shared" si="167"/>
        <v>0.5598591549295775</v>
      </c>
      <c r="E72">
        <f t="shared" si="4"/>
        <v>0.34184444297673494</v>
      </c>
      <c r="F72">
        <f t="shared" si="5"/>
        <v>9.3309859154929575E-3</v>
      </c>
      <c r="H72">
        <v>49</v>
      </c>
      <c r="I72">
        <v>4.9000000000000004</v>
      </c>
      <c r="J72">
        <f t="shared" si="91"/>
        <v>1.8623333333333307</v>
      </c>
      <c r="K72">
        <f t="shared" si="141"/>
        <v>0.63</v>
      </c>
      <c r="L72">
        <f t="shared" si="92"/>
        <v>0.99625534950071337</v>
      </c>
      <c r="M72" t="str">
        <f t="shared" si="58"/>
        <v>No Curl</v>
      </c>
      <c r="N72">
        <f t="shared" si="142"/>
        <v>9.9497666666666529</v>
      </c>
      <c r="P72">
        <f t="shared" si="154"/>
        <v>1.9757367283760068</v>
      </c>
      <c r="Q72">
        <f t="shared" si="144"/>
        <v>0.63</v>
      </c>
      <c r="R72">
        <f t="shared" si="155"/>
        <v>0.55833333333333091</v>
      </c>
      <c r="S72">
        <f t="shared" si="156"/>
        <v>2.0093358701125039</v>
      </c>
      <c r="T72">
        <f t="shared" si="157"/>
        <v>2.0429350118490031</v>
      </c>
      <c r="U72">
        <f t="shared" si="158"/>
        <v>3.3599141736498139E-2</v>
      </c>
      <c r="V72" t="str">
        <f t="shared" si="159"/>
        <v>Weak initial curl</v>
      </c>
      <c r="W72">
        <f t="shared" si="152"/>
        <v>11.035950840182885</v>
      </c>
      <c r="X72">
        <f t="shared" si="153"/>
        <v>5.1626713212077624E-3</v>
      </c>
      <c r="Y72">
        <f t="shared" si="160"/>
        <v>2.038502805318283</v>
      </c>
      <c r="Z72">
        <f t="shared" si="161"/>
        <v>0.47218743168118393</v>
      </c>
      <c r="AA72">
        <f t="shared" si="151"/>
        <v>4.4280902437205585E-3</v>
      </c>
      <c r="AC72">
        <f t="shared" si="96"/>
        <v>1.9486148066146918</v>
      </c>
      <c r="AD72">
        <f t="shared" si="162"/>
        <v>0.63</v>
      </c>
      <c r="AE72">
        <f t="shared" si="98"/>
        <v>0.56203703703703445</v>
      </c>
      <c r="AF72">
        <f t="shared" si="99"/>
        <v>2.0155136835548713</v>
      </c>
      <c r="AG72">
        <f t="shared" si="100"/>
        <v>2.0824125604950505</v>
      </c>
      <c r="AH72">
        <f t="shared" si="64"/>
        <v>6.6898876940179375E-2</v>
      </c>
      <c r="AI72" t="str">
        <f t="shared" si="65"/>
        <v>Weak initial curl</v>
      </c>
      <c r="AJ72">
        <f t="shared" si="101"/>
        <v>11.073706041607689</v>
      </c>
      <c r="AK72">
        <f t="shared" si="102"/>
        <v>3.7364469069307289E-3</v>
      </c>
      <c r="AL72">
        <f t="shared" si="66"/>
        <v>2.0737196004934861</v>
      </c>
      <c r="AM72">
        <f t="shared" si="103"/>
        <v>0.92423043488320344</v>
      </c>
      <c r="AN72">
        <f t="shared" si="104"/>
        <v>3.6391640252979415E-4</v>
      </c>
      <c r="AP72">
        <f t="shared" si="105"/>
        <v>1.9220711355864397</v>
      </c>
      <c r="AQ72">
        <f t="shared" si="163"/>
        <v>0.63</v>
      </c>
      <c r="AR72">
        <f t="shared" si="107"/>
        <v>0.56574074074073799</v>
      </c>
      <c r="AS72">
        <f t="shared" si="108"/>
        <v>2.0219863233668272</v>
      </c>
      <c r="AT72">
        <f t="shared" si="109"/>
        <v>2.1219015111472155</v>
      </c>
      <c r="AU72">
        <f t="shared" si="70"/>
        <v>9.9915187780387882E-2</v>
      </c>
      <c r="AV72" t="str">
        <f t="shared" si="71"/>
        <v>Weak initial curl</v>
      </c>
      <c r="AW72">
        <f t="shared" si="110"/>
        <v>11.114137759220696</v>
      </c>
      <c r="AX72">
        <f t="shared" si="111"/>
        <v>3.8595223264478217E-3</v>
      </c>
      <c r="AY72">
        <f t="shared" si="72"/>
        <v>2.1091071601846814</v>
      </c>
      <c r="AZ72">
        <f t="shared" si="112"/>
        <v>1.3572695893270286</v>
      </c>
      <c r="BA72">
        <f t="shared" si="113"/>
        <v>1.2657891657914433E-3</v>
      </c>
      <c r="BC72">
        <f t="shared" si="114"/>
        <v>1.8962725463006389</v>
      </c>
      <c r="BD72">
        <f t="shared" si="164"/>
        <v>0.63</v>
      </c>
      <c r="BE72">
        <f t="shared" si="116"/>
        <v>0.56944444444444153</v>
      </c>
      <c r="BF72">
        <f t="shared" si="117"/>
        <v>2.0284438344160356</v>
      </c>
      <c r="BG72">
        <f t="shared" si="118"/>
        <v>2.1606151225314303</v>
      </c>
      <c r="BH72">
        <f t="shared" si="76"/>
        <v>0.13217128811539569</v>
      </c>
      <c r="BI72" t="str">
        <f t="shared" si="77"/>
        <v>No Curl</v>
      </c>
      <c r="BJ72">
        <f t="shared" si="119"/>
        <v>11.154833197374391</v>
      </c>
      <c r="BK72">
        <f t="shared" si="120"/>
        <v>0</v>
      </c>
      <c r="BL72">
        <f t="shared" si="78"/>
        <v>2.1439263009925522</v>
      </c>
      <c r="BM72">
        <f t="shared" si="121"/>
        <v>1.7663985751125031</v>
      </c>
      <c r="BN72">
        <f t="shared" si="122"/>
        <v>0</v>
      </c>
      <c r="BP72">
        <f t="shared" si="123"/>
        <v>1.8679090459352854</v>
      </c>
      <c r="BQ72">
        <f t="shared" si="165"/>
        <v>0.63</v>
      </c>
      <c r="BR72">
        <f t="shared" si="125"/>
        <v>0.57314814814814508</v>
      </c>
      <c r="BS72">
        <f t="shared" si="126"/>
        <v>2.0353928100636054</v>
      </c>
      <c r="BT72">
        <f t="shared" si="127"/>
        <v>2.2028765741919245</v>
      </c>
      <c r="BU72">
        <f t="shared" si="82"/>
        <v>0.16748376412831956</v>
      </c>
      <c r="BV72" t="str">
        <f t="shared" si="83"/>
        <v>No Curl</v>
      </c>
      <c r="BW72">
        <f t="shared" si="128"/>
        <v>11.197736165786223</v>
      </c>
      <c r="BX72">
        <f t="shared" si="129"/>
        <v>0</v>
      </c>
      <c r="BY72">
        <f t="shared" si="84"/>
        <v>2.1820455069424085</v>
      </c>
      <c r="BZ72">
        <f t="shared" si="130"/>
        <v>2.1994202127408617</v>
      </c>
      <c r="CA72">
        <f t="shared" si="131"/>
        <v>0</v>
      </c>
      <c r="CC72">
        <f t="shared" si="132"/>
        <v>1.7948868175891726</v>
      </c>
      <c r="CD72">
        <f t="shared" si="166"/>
        <v>0.63</v>
      </c>
      <c r="CE72">
        <f t="shared" si="134"/>
        <v>0.57592592592592273</v>
      </c>
      <c r="CF72">
        <f t="shared" si="135"/>
        <v>2.0120710047085737</v>
      </c>
      <c r="CG72">
        <f t="shared" si="136"/>
        <v>2.2292551918279746</v>
      </c>
      <c r="CH72">
        <f t="shared" si="88"/>
        <v>0.21718418711940102</v>
      </c>
      <c r="CI72" t="str">
        <f t="shared" si="89"/>
        <v>No Curl</v>
      </c>
      <c r="CJ72">
        <f t="shared" si="137"/>
        <v>11.09350140924138</v>
      </c>
      <c r="CK72">
        <f t="shared" si="138"/>
        <v>0</v>
      </c>
      <c r="CL72">
        <f t="shared" si="90"/>
        <v>2.2028362606410936</v>
      </c>
      <c r="CM72">
        <f t="shared" si="139"/>
        <v>2.8256260015367758</v>
      </c>
      <c r="CN72">
        <f t="shared" si="140"/>
        <v>0</v>
      </c>
    </row>
    <row r="73" spans="1:92" x14ac:dyDescent="0.25">
      <c r="A73">
        <v>0.57999999999999996</v>
      </c>
      <c r="B73">
        <f t="shared" si="168"/>
        <v>2.7191E-2</v>
      </c>
      <c r="C73">
        <f t="shared" si="3"/>
        <v>1.6314599999999999</v>
      </c>
      <c r="D73">
        <f t="shared" si="167"/>
        <v>0.55915492957746482</v>
      </c>
      <c r="E73">
        <f t="shared" si="4"/>
        <v>0.34273284639369944</v>
      </c>
      <c r="F73">
        <f t="shared" si="5"/>
        <v>9.3192488262910812E-3</v>
      </c>
      <c r="H73">
        <v>50</v>
      </c>
      <c r="I73">
        <v>5</v>
      </c>
      <c r="J73">
        <f t="shared" si="91"/>
        <v>1.8553333333333308</v>
      </c>
      <c r="K73">
        <f t="shared" si="141"/>
        <v>0.63</v>
      </c>
      <c r="L73">
        <f t="shared" si="92"/>
        <v>0.99624127438696986</v>
      </c>
      <c r="M73" t="str">
        <f t="shared" si="58"/>
        <v>No Curl</v>
      </c>
      <c r="N73">
        <f t="shared" si="142"/>
        <v>10.135649999999986</v>
      </c>
      <c r="P73">
        <f t="shared" si="154"/>
        <v>1.9662058149420167</v>
      </c>
      <c r="Q73">
        <f t="shared" si="144"/>
        <v>0.63</v>
      </c>
      <c r="R73">
        <f t="shared" si="155"/>
        <v>0.55740740740740502</v>
      </c>
      <c r="S73">
        <f t="shared" si="156"/>
        <v>1.9996428751082582</v>
      </c>
      <c r="T73">
        <f t="shared" si="157"/>
        <v>2.0330799352745017</v>
      </c>
      <c r="U73">
        <f t="shared" si="158"/>
        <v>3.3437060166242483E-2</v>
      </c>
      <c r="V73" t="str">
        <f t="shared" si="159"/>
        <v>Weak initial curl</v>
      </c>
      <c r="W73">
        <f t="shared" si="152"/>
        <v>11.236884427194136</v>
      </c>
      <c r="X73">
        <f t="shared" si="153"/>
        <v>5.5660686624668674E-3</v>
      </c>
      <c r="Y73">
        <f t="shared" si="160"/>
        <v>2.0286691096171334</v>
      </c>
      <c r="Z73">
        <f t="shared" si="161"/>
        <v>0.47218743168118366</v>
      </c>
      <c r="AA73">
        <f t="shared" si="151"/>
        <v>4.8359329830744311E-3</v>
      </c>
      <c r="AC73">
        <f t="shared" si="96"/>
        <v>1.9392049165162422</v>
      </c>
      <c r="AD73">
        <f t="shared" si="162"/>
        <v>0.63</v>
      </c>
      <c r="AE73">
        <f t="shared" si="98"/>
        <v>0.56111111111110856</v>
      </c>
      <c r="AF73">
        <f t="shared" si="99"/>
        <v>2.00578073777729</v>
      </c>
      <c r="AG73">
        <f t="shared" si="100"/>
        <v>2.0723565590383379</v>
      </c>
      <c r="AH73">
        <f t="shared" si="64"/>
        <v>6.6575821261047885E-2</v>
      </c>
      <c r="AI73" t="str">
        <f t="shared" si="65"/>
        <v>Weak initial curl</v>
      </c>
      <c r="AJ73">
        <f t="shared" si="101"/>
        <v>11.275257409963176</v>
      </c>
      <c r="AK73">
        <f t="shared" si="102"/>
        <v>4.1195685136081565E-3</v>
      </c>
      <c r="AL73">
        <f t="shared" si="66"/>
        <v>2.063705577470873</v>
      </c>
      <c r="AM73">
        <f t="shared" si="103"/>
        <v>0.92423043488320467</v>
      </c>
      <c r="AN73">
        <f t="shared" si="104"/>
        <v>6.6875927998832018E-4</v>
      </c>
      <c r="AP73">
        <f t="shared" si="105"/>
        <v>1.9127818235484046</v>
      </c>
      <c r="AQ73">
        <f t="shared" si="163"/>
        <v>0.63</v>
      </c>
      <c r="AR73">
        <f t="shared" si="107"/>
        <v>0.56481481481481211</v>
      </c>
      <c r="AS73">
        <f t="shared" si="108"/>
        <v>2.0122141242288056</v>
      </c>
      <c r="AT73">
        <f t="shared" si="109"/>
        <v>2.1116464249092077</v>
      </c>
      <c r="AU73">
        <f t="shared" si="70"/>
        <v>9.9432300680401542E-2</v>
      </c>
      <c r="AV73" t="str">
        <f t="shared" si="71"/>
        <v>Weak initial curl</v>
      </c>
      <c r="AW73">
        <f t="shared" si="110"/>
        <v>11.31633639155738</v>
      </c>
      <c r="AX73">
        <f t="shared" si="111"/>
        <v>4.2225426242930072E-3</v>
      </c>
      <c r="AY73">
        <f t="shared" si="72"/>
        <v>2.0989139086603914</v>
      </c>
      <c r="AZ73">
        <f t="shared" si="112"/>
        <v>1.3572695893270295</v>
      </c>
      <c r="BA73">
        <f t="shared" si="113"/>
        <v>1.5772027238558604E-3</v>
      </c>
      <c r="BC73">
        <f t="shared" si="114"/>
        <v>1.8871009419826752</v>
      </c>
      <c r="BD73">
        <f t="shared" si="164"/>
        <v>0.63</v>
      </c>
      <c r="BE73">
        <f t="shared" si="116"/>
        <v>0.56851851851851565</v>
      </c>
      <c r="BF73">
        <f t="shared" si="117"/>
        <v>2.0186329639972391</v>
      </c>
      <c r="BG73">
        <f t="shared" si="118"/>
        <v>2.1501649860118008</v>
      </c>
      <c r="BH73">
        <f t="shared" si="76"/>
        <v>0.13153202201456282</v>
      </c>
      <c r="BI73" t="str">
        <f t="shared" si="77"/>
        <v>No Curl</v>
      </c>
      <c r="BJ73">
        <f t="shared" si="119"/>
        <v>11.357677580815993</v>
      </c>
      <c r="BK73">
        <f t="shared" si="120"/>
        <v>0</v>
      </c>
      <c r="BL73">
        <f t="shared" si="78"/>
        <v>2.1335568824414377</v>
      </c>
      <c r="BM73">
        <f t="shared" si="121"/>
        <v>1.7663985751125024</v>
      </c>
      <c r="BN73">
        <f t="shared" si="122"/>
        <v>0</v>
      </c>
      <c r="BP73">
        <f t="shared" si="123"/>
        <v>1.8588707897547847</v>
      </c>
      <c r="BQ73">
        <f t="shared" si="165"/>
        <v>0.63</v>
      </c>
      <c r="BR73">
        <f t="shared" si="125"/>
        <v>0.57222222222221919</v>
      </c>
      <c r="BS73">
        <f t="shared" si="126"/>
        <v>2.0255441497739963</v>
      </c>
      <c r="BT73">
        <f t="shared" si="127"/>
        <v>2.1922175097932075</v>
      </c>
      <c r="BU73">
        <f t="shared" si="82"/>
        <v>0.1666733600192114</v>
      </c>
      <c r="BV73" t="str">
        <f t="shared" si="83"/>
        <v>No Curl</v>
      </c>
      <c r="BW73">
        <f t="shared" si="128"/>
        <v>11.401275446792583</v>
      </c>
      <c r="BX73">
        <f t="shared" si="129"/>
        <v>0</v>
      </c>
      <c r="BY73">
        <f t="shared" si="84"/>
        <v>2.1714872378809824</v>
      </c>
      <c r="BZ73">
        <f t="shared" si="130"/>
        <v>2.1994202127408626</v>
      </c>
      <c r="CA73">
        <f t="shared" si="131"/>
        <v>0</v>
      </c>
      <c r="CC73">
        <f t="shared" si="132"/>
        <v>1.7860791915170307</v>
      </c>
      <c r="CD73">
        <f t="shared" si="166"/>
        <v>0.63</v>
      </c>
      <c r="CE73">
        <f t="shared" si="134"/>
        <v>0.57499999999999685</v>
      </c>
      <c r="CF73">
        <f t="shared" si="135"/>
        <v>2.0021976417386038</v>
      </c>
      <c r="CG73">
        <f t="shared" si="136"/>
        <v>2.218316091960177</v>
      </c>
      <c r="CH73">
        <f t="shared" si="88"/>
        <v>0.21611845022157317</v>
      </c>
      <c r="CI73" t="str">
        <f t="shared" si="89"/>
        <v>No Curl</v>
      </c>
      <c r="CJ73">
        <f t="shared" si="137"/>
        <v>11.294708509712237</v>
      </c>
      <c r="CK73">
        <f t="shared" si="138"/>
        <v>0</v>
      </c>
      <c r="CL73">
        <f t="shared" si="90"/>
        <v>2.1920268001827776</v>
      </c>
      <c r="CM73">
        <f t="shared" si="139"/>
        <v>2.8256260015367767</v>
      </c>
      <c r="CN73">
        <f t="shared" si="140"/>
        <v>0</v>
      </c>
    </row>
    <row r="74" spans="1:92" x14ac:dyDescent="0.25">
      <c r="A74">
        <v>0.59</v>
      </c>
      <c r="B74">
        <f t="shared" si="168"/>
        <v>2.7084E-2</v>
      </c>
      <c r="C74">
        <f t="shared" si="3"/>
        <v>1.62504</v>
      </c>
      <c r="D74">
        <f t="shared" si="167"/>
        <v>0.55845070422535215</v>
      </c>
      <c r="E74">
        <f t="shared" si="4"/>
        <v>0.34365351266759719</v>
      </c>
      <c r="F74">
        <f t="shared" si="5"/>
        <v>9.3075117370892031E-3</v>
      </c>
      <c r="H74">
        <v>51</v>
      </c>
      <c r="I74">
        <v>5.0999999999999996</v>
      </c>
      <c r="J74">
        <f t="shared" si="91"/>
        <v>1.8483333333333309</v>
      </c>
      <c r="K74">
        <f t="shared" si="141"/>
        <v>0.63</v>
      </c>
      <c r="L74">
        <f t="shared" si="92"/>
        <v>0.99622709306503776</v>
      </c>
      <c r="M74" t="str">
        <f t="shared" si="58"/>
        <v>No Curl</v>
      </c>
      <c r="N74">
        <f t="shared" si="142"/>
        <v>10.320833333333319</v>
      </c>
      <c r="P74">
        <f t="shared" si="154"/>
        <v>1.9566850168547703</v>
      </c>
      <c r="Q74">
        <f t="shared" si="144"/>
        <v>0.63</v>
      </c>
      <c r="R74">
        <f t="shared" si="155"/>
        <v>0.55648148148147913</v>
      </c>
      <c r="S74">
        <f t="shared" si="156"/>
        <v>1.9899601674711291</v>
      </c>
      <c r="T74">
        <f t="shared" si="157"/>
        <v>2.0232353180874898</v>
      </c>
      <c r="U74">
        <f t="shared" si="158"/>
        <v>3.3275150616359772E-2</v>
      </c>
      <c r="V74" t="str">
        <f t="shared" si="159"/>
        <v>Weak initial curl</v>
      </c>
      <c r="W74">
        <f t="shared" si="152"/>
        <v>11.436848714704961</v>
      </c>
      <c r="X74">
        <f t="shared" si="153"/>
        <v>5.9746098619630839E-3</v>
      </c>
      <c r="Y74">
        <f t="shared" si="160"/>
        <v>2.0188458506115299</v>
      </c>
      <c r="Z74">
        <f t="shared" si="161"/>
        <v>0.47218743168118288</v>
      </c>
      <c r="AA74">
        <f t="shared" si="151"/>
        <v>5.2728458105361364E-3</v>
      </c>
      <c r="AC74">
        <f t="shared" si="96"/>
        <v>1.9298049704145019</v>
      </c>
      <c r="AD74">
        <f t="shared" si="162"/>
        <v>0.63</v>
      </c>
      <c r="AE74">
        <f t="shared" si="98"/>
        <v>0.56018518518518268</v>
      </c>
      <c r="AF74">
        <f t="shared" si="99"/>
        <v>1.9960580773887806</v>
      </c>
      <c r="AG74">
        <f t="shared" si="100"/>
        <v>2.0623111843630593</v>
      </c>
      <c r="AH74">
        <f t="shared" si="64"/>
        <v>6.6253106974278664E-2</v>
      </c>
      <c r="AI74" t="str">
        <f t="shared" si="65"/>
        <v>Weak initial curl</v>
      </c>
      <c r="AJ74">
        <f t="shared" si="101"/>
        <v>11.475835483740905</v>
      </c>
      <c r="AK74">
        <f t="shared" si="102"/>
        <v>4.5078334839709347E-3</v>
      </c>
      <c r="AL74">
        <f t="shared" si="66"/>
        <v>2.0537021368685582</v>
      </c>
      <c r="AM74">
        <f t="shared" si="103"/>
        <v>0.924230434883205</v>
      </c>
      <c r="AN74">
        <f t="shared" si="104"/>
        <v>1.0012384821579186E-3</v>
      </c>
      <c r="AP74">
        <f t="shared" si="105"/>
        <v>1.9035022857109367</v>
      </c>
      <c r="AQ74">
        <f t="shared" si="163"/>
        <v>0.63</v>
      </c>
      <c r="AR74">
        <f t="shared" si="107"/>
        <v>0.56388888888888622</v>
      </c>
      <c r="AS74">
        <f t="shared" si="108"/>
        <v>2.0024522073844531</v>
      </c>
      <c r="AT74">
        <f t="shared" si="109"/>
        <v>2.1014021290579703</v>
      </c>
      <c r="AU74">
        <f t="shared" si="70"/>
        <v>9.8949921673516794E-2</v>
      </c>
      <c r="AV74" t="str">
        <f t="shared" si="71"/>
        <v>Weak initial curl</v>
      </c>
      <c r="AW74">
        <f t="shared" si="110"/>
        <v>11.51755780398026</v>
      </c>
      <c r="AX74">
        <f t="shared" si="111"/>
        <v>4.5907055118138565E-3</v>
      </c>
      <c r="AY74">
        <f t="shared" si="72"/>
        <v>2.0887313824604767</v>
      </c>
      <c r="AZ74">
        <f t="shared" si="112"/>
        <v>1.3572695893270281</v>
      </c>
      <c r="BA74">
        <f t="shared" si="113"/>
        <v>1.9148311473566248E-3</v>
      </c>
      <c r="BC74">
        <f t="shared" si="114"/>
        <v>1.8779389462325839</v>
      </c>
      <c r="BD74">
        <f t="shared" si="164"/>
        <v>0.63</v>
      </c>
      <c r="BE74">
        <f t="shared" si="116"/>
        <v>0.56759259259258976</v>
      </c>
      <c r="BF74">
        <f t="shared" si="117"/>
        <v>2.0088323718690271</v>
      </c>
      <c r="BG74">
        <f t="shared" si="118"/>
        <v>2.1397257975054682</v>
      </c>
      <c r="BH74">
        <f t="shared" si="76"/>
        <v>0.13089342563644213</v>
      </c>
      <c r="BI74" t="str">
        <f t="shared" si="77"/>
        <v>No Curl</v>
      </c>
      <c r="BJ74">
        <f t="shared" si="119"/>
        <v>11.559540877215717</v>
      </c>
      <c r="BK74">
        <f t="shared" si="120"/>
        <v>0</v>
      </c>
      <c r="BL74">
        <f t="shared" si="78"/>
        <v>2.1231983273399977</v>
      </c>
      <c r="BM74">
        <f t="shared" si="121"/>
        <v>1.7663985751125031</v>
      </c>
      <c r="BN74">
        <f t="shared" si="122"/>
        <v>0</v>
      </c>
      <c r="BP74">
        <f t="shared" si="123"/>
        <v>1.8498419611733172</v>
      </c>
      <c r="BQ74">
        <f t="shared" si="165"/>
        <v>0.63</v>
      </c>
      <c r="BR74">
        <f t="shared" si="125"/>
        <v>0.5712962962962933</v>
      </c>
      <c r="BS74">
        <f t="shared" si="126"/>
        <v>2.0157057623974772</v>
      </c>
      <c r="BT74">
        <f t="shared" si="127"/>
        <v>2.1815695636216366</v>
      </c>
      <c r="BU74">
        <f t="shared" si="82"/>
        <v>0.16586380122415967</v>
      </c>
      <c r="BV74" t="str">
        <f t="shared" si="83"/>
        <v>No Curl</v>
      </c>
      <c r="BW74">
        <f t="shared" si="128"/>
        <v>11.603829861769983</v>
      </c>
      <c r="BX74">
        <f t="shared" si="129"/>
        <v>0</v>
      </c>
      <c r="BY74">
        <f t="shared" si="84"/>
        <v>2.160939981909384</v>
      </c>
      <c r="BZ74">
        <f t="shared" si="130"/>
        <v>2.1994202127408617</v>
      </c>
      <c r="CA74">
        <f t="shared" si="131"/>
        <v>0</v>
      </c>
      <c r="CC74">
        <f t="shared" si="132"/>
        <v>1.7772807207077455</v>
      </c>
      <c r="CD74">
        <f t="shared" si="166"/>
        <v>0.63</v>
      </c>
      <c r="CE74">
        <f t="shared" si="134"/>
        <v>0.57407407407407096</v>
      </c>
      <c r="CF74">
        <f t="shared" si="135"/>
        <v>1.9923345418329976</v>
      </c>
      <c r="CG74">
        <f t="shared" si="136"/>
        <v>2.20738836295825</v>
      </c>
      <c r="CH74">
        <f t="shared" si="88"/>
        <v>0.21505382112525229</v>
      </c>
      <c r="CI74" t="str">
        <f t="shared" si="89"/>
        <v>No Curl</v>
      </c>
      <c r="CJ74">
        <f t="shared" si="137"/>
        <v>11.494928273886098</v>
      </c>
      <c r="CK74">
        <f t="shared" si="138"/>
        <v>0</v>
      </c>
      <c r="CL74">
        <f t="shared" si="90"/>
        <v>2.1812285758340595</v>
      </c>
      <c r="CM74">
        <f t="shared" si="139"/>
        <v>2.825626001536778</v>
      </c>
      <c r="CN74">
        <f t="shared" si="140"/>
        <v>0</v>
      </c>
    </row>
    <row r="75" spans="1:92" x14ac:dyDescent="0.25">
      <c r="A75">
        <v>0.6</v>
      </c>
      <c r="B75">
        <f t="shared" si="168"/>
        <v>2.6974999999999999E-2</v>
      </c>
      <c r="C75">
        <f t="shared" si="3"/>
        <v>1.6185</v>
      </c>
      <c r="D75">
        <f t="shared" si="167"/>
        <v>0.55774647887323947</v>
      </c>
      <c r="E75">
        <f t="shared" si="4"/>
        <v>0.34460703050555419</v>
      </c>
      <c r="F75">
        <f t="shared" si="5"/>
        <v>9.2957746478873234E-3</v>
      </c>
      <c r="H75">
        <v>52</v>
      </c>
      <c r="I75">
        <v>5.2</v>
      </c>
      <c r="J75">
        <f t="shared" si="91"/>
        <v>1.841333333333331</v>
      </c>
      <c r="K75">
        <f t="shared" si="141"/>
        <v>0.63</v>
      </c>
      <c r="L75">
        <f t="shared" si="92"/>
        <v>0.99621280432822368</v>
      </c>
      <c r="M75" t="str">
        <f t="shared" si="58"/>
        <v>No Curl</v>
      </c>
      <c r="N75">
        <f t="shared" si="142"/>
        <v>10.505316666666651</v>
      </c>
      <c r="P75">
        <f t="shared" si="154"/>
        <v>1.9471743341142675</v>
      </c>
      <c r="Q75">
        <f t="shared" si="144"/>
        <v>0.63</v>
      </c>
      <c r="R75">
        <f t="shared" si="155"/>
        <v>0.55555555555555325</v>
      </c>
      <c r="S75">
        <f t="shared" si="156"/>
        <v>1.9802877472011169</v>
      </c>
      <c r="T75">
        <f t="shared" si="157"/>
        <v>2.0134011602879678</v>
      </c>
      <c r="U75">
        <f t="shared" si="158"/>
        <v>3.3113413086850119E-2</v>
      </c>
      <c r="V75" t="str">
        <f t="shared" si="159"/>
        <v>Weak initial curl</v>
      </c>
      <c r="W75">
        <f t="shared" si="152"/>
        <v>11.635844731452075</v>
      </c>
      <c r="X75">
        <f t="shared" si="153"/>
        <v>6.3882949196964111E-3</v>
      </c>
      <c r="Y75">
        <f t="shared" si="160"/>
        <v>2.0090330283014732</v>
      </c>
      <c r="Z75">
        <f t="shared" si="161"/>
        <v>0.47218743168118277</v>
      </c>
      <c r="AA75">
        <f t="shared" si="151"/>
        <v>5.7391924518097664E-3</v>
      </c>
      <c r="AC75">
        <f t="shared" si="96"/>
        <v>1.9204149683094711</v>
      </c>
      <c r="AD75">
        <f t="shared" si="162"/>
        <v>0.63</v>
      </c>
      <c r="AE75">
        <f t="shared" si="98"/>
        <v>0.55925925925925679</v>
      </c>
      <c r="AF75">
        <f t="shared" si="99"/>
        <v>1.9863457023893429</v>
      </c>
      <c r="AG75">
        <f t="shared" si="100"/>
        <v>2.0522764364692145</v>
      </c>
      <c r="AH75">
        <f t="shared" si="64"/>
        <v>6.5930734079871711E-2</v>
      </c>
      <c r="AI75" t="str">
        <f t="shared" si="65"/>
        <v>Weak initial curl</v>
      </c>
      <c r="AJ75">
        <f t="shared" si="101"/>
        <v>11.675441291479784</v>
      </c>
      <c r="AK75">
        <f t="shared" si="102"/>
        <v>4.9012418180190637E-3</v>
      </c>
      <c r="AL75">
        <f t="shared" si="66"/>
        <v>2.0437092786865421</v>
      </c>
      <c r="AM75">
        <f t="shared" si="103"/>
        <v>0.92423043488320411</v>
      </c>
      <c r="AN75">
        <f t="shared" si="104"/>
        <v>1.3617176997725916E-3</v>
      </c>
      <c r="AP75">
        <f t="shared" si="105"/>
        <v>1.8942325220740357</v>
      </c>
      <c r="AQ75">
        <f t="shared" si="163"/>
        <v>0.63</v>
      </c>
      <c r="AR75">
        <f t="shared" si="107"/>
        <v>0.56296296296296033</v>
      </c>
      <c r="AS75">
        <f t="shared" si="108"/>
        <v>1.9927005728337692</v>
      </c>
      <c r="AT75">
        <f t="shared" si="109"/>
        <v>2.0911686235935036</v>
      </c>
      <c r="AU75">
        <f t="shared" si="70"/>
        <v>9.8468050759733972E-2</v>
      </c>
      <c r="AV75" t="str">
        <f t="shared" si="71"/>
        <v>Weak initial curl</v>
      </c>
      <c r="AW75">
        <f t="shared" si="110"/>
        <v>11.717803024718705</v>
      </c>
      <c r="AX75">
        <f t="shared" si="111"/>
        <v>4.9640109890103697E-3</v>
      </c>
      <c r="AY75">
        <f t="shared" si="72"/>
        <v>2.0785595815849378</v>
      </c>
      <c r="AZ75">
        <f t="shared" si="112"/>
        <v>1.357269589327029</v>
      </c>
      <c r="BA75">
        <f t="shared" si="113"/>
        <v>2.2790380722969889E-3</v>
      </c>
      <c r="BC75">
        <f t="shared" si="114"/>
        <v>1.8687865590503647</v>
      </c>
      <c r="BD75">
        <f t="shared" si="164"/>
        <v>0.63</v>
      </c>
      <c r="BE75">
        <f t="shared" si="116"/>
        <v>0.56666666666666388</v>
      </c>
      <c r="BF75">
        <f t="shared" si="117"/>
        <v>1.9990420580313992</v>
      </c>
      <c r="BG75">
        <f t="shared" si="118"/>
        <v>2.129297557012432</v>
      </c>
      <c r="BH75">
        <f t="shared" si="76"/>
        <v>0.13025549898103361</v>
      </c>
      <c r="BI75" t="str">
        <f t="shared" si="77"/>
        <v>No Curl</v>
      </c>
      <c r="BJ75">
        <f t="shared" si="119"/>
        <v>11.760424114402619</v>
      </c>
      <c r="BK75">
        <f t="shared" si="120"/>
        <v>0</v>
      </c>
      <c r="BL75">
        <f t="shared" si="78"/>
        <v>2.1128506356882331</v>
      </c>
      <c r="BM75">
        <f t="shared" si="121"/>
        <v>1.7663985751125042</v>
      </c>
      <c r="BN75">
        <f t="shared" si="122"/>
        <v>0</v>
      </c>
      <c r="BP75">
        <f t="shared" si="123"/>
        <v>1.8408225601908832</v>
      </c>
      <c r="BQ75">
        <f t="shared" si="165"/>
        <v>0.63</v>
      </c>
      <c r="BR75">
        <f t="shared" si="125"/>
        <v>0.57037037037036742</v>
      </c>
      <c r="BS75">
        <f t="shared" si="126"/>
        <v>2.0058776479340481</v>
      </c>
      <c r="BT75">
        <f t="shared" si="127"/>
        <v>2.1709327356772121</v>
      </c>
      <c r="BU75">
        <f t="shared" si="82"/>
        <v>0.16505508774316446</v>
      </c>
      <c r="BV75" t="str">
        <f t="shared" si="83"/>
        <v>No Curl</v>
      </c>
      <c r="BW75">
        <f t="shared" si="128"/>
        <v>11.80540043800973</v>
      </c>
      <c r="BX75">
        <f t="shared" si="129"/>
        <v>0</v>
      </c>
      <c r="BY75">
        <f t="shared" si="84"/>
        <v>2.1504037390276123</v>
      </c>
      <c r="BZ75">
        <f t="shared" si="130"/>
        <v>2.1994202127408613</v>
      </c>
      <c r="CA75">
        <f t="shared" si="131"/>
        <v>0</v>
      </c>
      <c r="CC75">
        <f t="shared" si="132"/>
        <v>1.768491405161317</v>
      </c>
      <c r="CD75">
        <f t="shared" si="166"/>
        <v>0.63</v>
      </c>
      <c r="CE75">
        <f t="shared" si="134"/>
        <v>0.57314814814814508</v>
      </c>
      <c r="CF75">
        <f t="shared" si="135"/>
        <v>1.9824817049917554</v>
      </c>
      <c r="CG75">
        <f t="shared" si="136"/>
        <v>2.1964720048221937</v>
      </c>
      <c r="CH75">
        <f t="shared" si="88"/>
        <v>0.21399029983043838</v>
      </c>
      <c r="CI75" t="str">
        <f t="shared" si="89"/>
        <v>No Curl</v>
      </c>
      <c r="CJ75">
        <f t="shared" si="137"/>
        <v>11.694161728069398</v>
      </c>
      <c r="CK75">
        <f t="shared" si="138"/>
        <v>0</v>
      </c>
      <c r="CL75">
        <f t="shared" si="90"/>
        <v>2.1704415875949379</v>
      </c>
      <c r="CM75">
        <f t="shared" si="139"/>
        <v>2.8256260015367785</v>
      </c>
      <c r="CN75">
        <f t="shared" si="140"/>
        <v>0</v>
      </c>
    </row>
    <row r="76" spans="1:92" x14ac:dyDescent="0.25">
      <c r="A76">
        <v>0.61</v>
      </c>
      <c r="B76">
        <f t="shared" si="168"/>
        <v>2.6863999999999999E-2</v>
      </c>
      <c r="C76">
        <f t="shared" si="3"/>
        <v>1.6118399999999999</v>
      </c>
      <c r="D76">
        <f t="shared" si="167"/>
        <v>0.5570422535211268</v>
      </c>
      <c r="E76">
        <f t="shared" si="4"/>
        <v>0.34559401275630758</v>
      </c>
      <c r="F76">
        <f t="shared" si="5"/>
        <v>9.2840375586854471E-3</v>
      </c>
      <c r="H76">
        <v>53</v>
      </c>
      <c r="I76">
        <v>5.3</v>
      </c>
      <c r="J76">
        <f t="shared" si="91"/>
        <v>1.8343333333333312</v>
      </c>
      <c r="K76">
        <f t="shared" si="141"/>
        <v>0.63</v>
      </c>
      <c r="L76">
        <f t="shared" si="92"/>
        <v>0.99619840695148454</v>
      </c>
      <c r="M76" t="str">
        <f t="shared" si="58"/>
        <v>No Curl</v>
      </c>
      <c r="N76">
        <f t="shared" si="142"/>
        <v>10.689099999999984</v>
      </c>
      <c r="P76">
        <f t="shared" si="154"/>
        <v>1.9376737667205086</v>
      </c>
      <c r="Q76">
        <f t="shared" si="144"/>
        <v>0.63</v>
      </c>
      <c r="R76">
        <f t="shared" si="155"/>
        <v>0.55462962962962736</v>
      </c>
      <c r="S76">
        <f t="shared" si="156"/>
        <v>1.9706256142982213</v>
      </c>
      <c r="T76">
        <f t="shared" si="157"/>
        <v>2.0035774618759357</v>
      </c>
      <c r="U76">
        <f t="shared" si="158"/>
        <v>3.2951847577713522E-2</v>
      </c>
      <c r="V76" t="str">
        <f t="shared" si="159"/>
        <v>Weak initial curl</v>
      </c>
      <c r="W76">
        <f t="shared" si="152"/>
        <v>11.833873506172186</v>
      </c>
      <c r="X76">
        <f t="shared" si="153"/>
        <v>6.8071238356668491E-3</v>
      </c>
      <c r="Y76">
        <f t="shared" si="160"/>
        <v>1.999230642686963</v>
      </c>
      <c r="Z76">
        <f t="shared" si="161"/>
        <v>0.47218743168118366</v>
      </c>
      <c r="AA76">
        <f t="shared" si="151"/>
        <v>6.2353366325994131E-3</v>
      </c>
      <c r="AC76">
        <f t="shared" si="96"/>
        <v>1.9110349102011499</v>
      </c>
      <c r="AD76">
        <f t="shared" si="162"/>
        <v>0.63</v>
      </c>
      <c r="AE76">
        <f t="shared" si="98"/>
        <v>0.55833333333333091</v>
      </c>
      <c r="AF76">
        <f t="shared" si="99"/>
        <v>1.9766436127789773</v>
      </c>
      <c r="AG76">
        <f t="shared" si="100"/>
        <v>2.0422523153568042</v>
      </c>
      <c r="AH76">
        <f t="shared" si="64"/>
        <v>6.5608702577827138E-2</v>
      </c>
      <c r="AI76" t="str">
        <f t="shared" si="65"/>
        <v>Weak initial curl</v>
      </c>
      <c r="AJ76">
        <f t="shared" si="101"/>
        <v>11.874075861718717</v>
      </c>
      <c r="AK76">
        <f t="shared" si="102"/>
        <v>5.2997935157525437E-3</v>
      </c>
      <c r="AL76">
        <f t="shared" si="66"/>
        <v>2.0337270029248247</v>
      </c>
      <c r="AM76">
        <f t="shared" si="103"/>
        <v>0.92423043488320322</v>
      </c>
      <c r="AN76">
        <f t="shared" si="104"/>
        <v>1.7505606235663411E-3</v>
      </c>
      <c r="AP76">
        <f t="shared" si="105"/>
        <v>1.884972532637702</v>
      </c>
      <c r="AQ76">
        <f t="shared" si="163"/>
        <v>0.63</v>
      </c>
      <c r="AR76">
        <f t="shared" si="107"/>
        <v>0.56203703703703445</v>
      </c>
      <c r="AS76">
        <f t="shared" si="108"/>
        <v>1.9829592205767543</v>
      </c>
      <c r="AT76">
        <f t="shared" si="109"/>
        <v>2.0809459085158077</v>
      </c>
      <c r="AU76">
        <f t="shared" si="70"/>
        <v>9.7986687939052852E-2</v>
      </c>
      <c r="AV76" t="str">
        <f t="shared" si="71"/>
        <v>Weak initial curl</v>
      </c>
      <c r="AW76">
        <f t="shared" si="110"/>
        <v>11.917073082002082</v>
      </c>
      <c r="AX76">
        <f t="shared" si="111"/>
        <v>5.3424590558825468E-3</v>
      </c>
      <c r="AY76">
        <f t="shared" si="72"/>
        <v>2.0683985060337733</v>
      </c>
      <c r="AZ76">
        <f t="shared" si="112"/>
        <v>1.3572695893270292</v>
      </c>
      <c r="BA76">
        <f t="shared" si="113"/>
        <v>2.6701871346802046E-3</v>
      </c>
      <c r="BC76">
        <f t="shared" si="114"/>
        <v>1.8596437804360177</v>
      </c>
      <c r="BD76">
        <f t="shared" si="164"/>
        <v>0.63</v>
      </c>
      <c r="BE76">
        <f t="shared" si="116"/>
        <v>0.56574074074073799</v>
      </c>
      <c r="BF76">
        <f t="shared" si="117"/>
        <v>1.9892620224843558</v>
      </c>
      <c r="BG76">
        <f t="shared" si="118"/>
        <v>2.1188802645326921</v>
      </c>
      <c r="BH76">
        <f t="shared" si="76"/>
        <v>0.12961824204833716</v>
      </c>
      <c r="BI76" t="str">
        <f t="shared" si="77"/>
        <v>No Curl</v>
      </c>
      <c r="BJ76">
        <f t="shared" si="119"/>
        <v>11.960328320205759</v>
      </c>
      <c r="BK76">
        <f t="shared" si="120"/>
        <v>0</v>
      </c>
      <c r="BL76">
        <f t="shared" si="78"/>
        <v>2.102513807486142</v>
      </c>
      <c r="BM76">
        <f t="shared" si="121"/>
        <v>1.7663985751125049</v>
      </c>
      <c r="BN76">
        <f t="shared" si="122"/>
        <v>0</v>
      </c>
      <c r="BP76">
        <f t="shared" si="123"/>
        <v>1.8318125868074826</v>
      </c>
      <c r="BQ76">
        <f t="shared" si="165"/>
        <v>0.63</v>
      </c>
      <c r="BR76">
        <f t="shared" si="125"/>
        <v>0.56944444444444153</v>
      </c>
      <c r="BS76">
        <f t="shared" si="126"/>
        <v>1.9960598063837089</v>
      </c>
      <c r="BT76">
        <f t="shared" si="127"/>
        <v>2.1603070259599342</v>
      </c>
      <c r="BU76">
        <f t="shared" si="82"/>
        <v>0.16424721957622579</v>
      </c>
      <c r="BV76" t="str">
        <f t="shared" si="83"/>
        <v>No Curl</v>
      </c>
      <c r="BW76">
        <f t="shared" si="128"/>
        <v>12.005988202803135</v>
      </c>
      <c r="BX76">
        <f t="shared" si="129"/>
        <v>0</v>
      </c>
      <c r="BY76">
        <f t="shared" si="84"/>
        <v>2.1398785092356687</v>
      </c>
      <c r="BZ76">
        <f t="shared" si="130"/>
        <v>2.1994202127408609</v>
      </c>
      <c r="CA76">
        <f t="shared" si="131"/>
        <v>0</v>
      </c>
      <c r="CC76">
        <f t="shared" si="132"/>
        <v>1.7597112448777454</v>
      </c>
      <c r="CD76">
        <f t="shared" si="166"/>
        <v>0.63</v>
      </c>
      <c r="CE76">
        <f t="shared" si="134"/>
        <v>0.57222222222221919</v>
      </c>
      <c r="CF76">
        <f t="shared" si="135"/>
        <v>1.972639131214877</v>
      </c>
      <c r="CG76">
        <f t="shared" si="136"/>
        <v>2.1855670175520086</v>
      </c>
      <c r="CH76">
        <f t="shared" si="88"/>
        <v>0.21292788633713156</v>
      </c>
      <c r="CI76" t="str">
        <f t="shared" si="89"/>
        <v>No Curl</v>
      </c>
      <c r="CJ76">
        <f t="shared" si="137"/>
        <v>11.892409898568573</v>
      </c>
      <c r="CK76">
        <f t="shared" si="138"/>
        <v>0</v>
      </c>
      <c r="CL76">
        <f t="shared" si="90"/>
        <v>2.1596658354654137</v>
      </c>
      <c r="CM76">
        <f t="shared" si="139"/>
        <v>2.8256260015367793</v>
      </c>
      <c r="CN76">
        <f t="shared" si="140"/>
        <v>0</v>
      </c>
    </row>
    <row r="77" spans="1:92" x14ac:dyDescent="0.25">
      <c r="A77">
        <v>0.62</v>
      </c>
      <c r="B77">
        <f t="shared" si="168"/>
        <v>2.6751E-2</v>
      </c>
      <c r="C77">
        <f t="shared" si="3"/>
        <v>1.6050599999999999</v>
      </c>
      <c r="D77">
        <f t="shared" si="167"/>
        <v>0.55633802816901412</v>
      </c>
      <c r="E77">
        <f t="shared" si="4"/>
        <v>0.34661509736023211</v>
      </c>
      <c r="F77">
        <f t="shared" si="5"/>
        <v>9.272300469483569E-3</v>
      </c>
      <c r="H77">
        <v>54</v>
      </c>
      <c r="I77">
        <v>5.4</v>
      </c>
      <c r="J77">
        <f t="shared" si="91"/>
        <v>1.8273333333333313</v>
      </c>
      <c r="K77">
        <f t="shared" si="141"/>
        <v>0.63</v>
      </c>
      <c r="L77">
        <f t="shared" si="92"/>
        <v>0.99618389969107768</v>
      </c>
      <c r="M77" t="str">
        <f t="shared" si="58"/>
        <v>No Curl</v>
      </c>
      <c r="N77">
        <f t="shared" si="142"/>
        <v>10.872183333333316</v>
      </c>
      <c r="P77">
        <f t="shared" si="154"/>
        <v>1.9281833146734932</v>
      </c>
      <c r="Q77">
        <f t="shared" si="144"/>
        <v>0.63</v>
      </c>
      <c r="R77">
        <f t="shared" si="155"/>
        <v>0.55370370370370148</v>
      </c>
      <c r="S77">
        <f t="shared" si="156"/>
        <v>1.9609737687624422</v>
      </c>
      <c r="T77">
        <f t="shared" si="157"/>
        <v>1.993764222851393</v>
      </c>
      <c r="U77">
        <f t="shared" si="158"/>
        <v>3.2790454088949872E-2</v>
      </c>
      <c r="V77" t="str">
        <f t="shared" si="159"/>
        <v>Weak initial curl</v>
      </c>
      <c r="W77">
        <f t="shared" si="152"/>
        <v>12.030936067602008</v>
      </c>
      <c r="X77">
        <f t="shared" si="153"/>
        <v>7.2310966098743977E-3</v>
      </c>
      <c r="Y77">
        <f t="shared" si="160"/>
        <v>1.9894386937679986</v>
      </c>
      <c r="Z77">
        <f t="shared" si="161"/>
        <v>0.47218743168118377</v>
      </c>
      <c r="AA77">
        <f t="shared" si="151"/>
        <v>6.7616420786091687E-3</v>
      </c>
      <c r="AC77">
        <f t="shared" si="96"/>
        <v>1.9016647960895383</v>
      </c>
      <c r="AD77">
        <f t="shared" si="162"/>
        <v>0.63</v>
      </c>
      <c r="AE77">
        <f t="shared" si="98"/>
        <v>0.55740740740740502</v>
      </c>
      <c r="AF77">
        <f t="shared" si="99"/>
        <v>1.9669518085576836</v>
      </c>
      <c r="AG77">
        <f t="shared" si="100"/>
        <v>2.0322388210258282</v>
      </c>
      <c r="AH77">
        <f t="shared" si="64"/>
        <v>6.5287012468144945E-2</v>
      </c>
      <c r="AI77" t="str">
        <f t="shared" si="65"/>
        <v>Weak initial curl</v>
      </c>
      <c r="AJ77">
        <f t="shared" si="101"/>
        <v>12.071740222996615</v>
      </c>
      <c r="AK77">
        <f t="shared" si="102"/>
        <v>5.7034885771713737E-3</v>
      </c>
      <c r="AL77">
        <f t="shared" si="66"/>
        <v>2.023755309583406</v>
      </c>
      <c r="AM77">
        <f t="shared" si="103"/>
        <v>0.92423043488320267</v>
      </c>
      <c r="AN77">
        <f t="shared" si="104"/>
        <v>2.1681309442731691E-3</v>
      </c>
      <c r="AP77">
        <f t="shared" si="105"/>
        <v>1.8757223174019355</v>
      </c>
      <c r="AQ77">
        <f t="shared" si="163"/>
        <v>0.63</v>
      </c>
      <c r="AR77">
        <f t="shared" si="107"/>
        <v>0.56111111111110856</v>
      </c>
      <c r="AS77">
        <f t="shared" si="108"/>
        <v>1.9732281506134084</v>
      </c>
      <c r="AT77">
        <f t="shared" si="109"/>
        <v>2.0707339838248826</v>
      </c>
      <c r="AU77">
        <f t="shared" si="70"/>
        <v>9.7505833211473547E-2</v>
      </c>
      <c r="AV77" t="str">
        <f t="shared" si="71"/>
        <v>Weak initial curl</v>
      </c>
      <c r="AW77">
        <f t="shared" si="110"/>
        <v>12.115369004059758</v>
      </c>
      <c r="AX77">
        <f t="shared" si="111"/>
        <v>5.7260497124303868E-3</v>
      </c>
      <c r="AY77">
        <f t="shared" si="72"/>
        <v>2.0582481558069841</v>
      </c>
      <c r="AZ77">
        <f t="shared" si="112"/>
        <v>1.3572695893270306</v>
      </c>
      <c r="BA77">
        <f t="shared" si="113"/>
        <v>3.0886419705095244E-3</v>
      </c>
      <c r="BC77">
        <f t="shared" si="114"/>
        <v>1.8505106103895428</v>
      </c>
      <c r="BD77">
        <f t="shared" si="164"/>
        <v>0.63</v>
      </c>
      <c r="BE77">
        <f t="shared" si="116"/>
        <v>0.56481481481481211</v>
      </c>
      <c r="BF77">
        <f t="shared" si="117"/>
        <v>1.9794922652278966</v>
      </c>
      <c r="BG77">
        <f t="shared" si="118"/>
        <v>2.1084739200662486</v>
      </c>
      <c r="BH77">
        <f t="shared" si="76"/>
        <v>0.12898165483835289</v>
      </c>
      <c r="BI77" t="str">
        <f t="shared" si="77"/>
        <v>No Curl</v>
      </c>
      <c r="BJ77">
        <f t="shared" si="119"/>
        <v>12.159254522454194</v>
      </c>
      <c r="BK77">
        <f t="shared" si="120"/>
        <v>0</v>
      </c>
      <c r="BL77">
        <f t="shared" si="78"/>
        <v>2.0921878427337264</v>
      </c>
      <c r="BM77">
        <f t="shared" si="121"/>
        <v>1.7663985751125064</v>
      </c>
      <c r="BN77">
        <f t="shared" si="122"/>
        <v>0</v>
      </c>
      <c r="BP77">
        <f t="shared" si="123"/>
        <v>1.8228120410231154</v>
      </c>
      <c r="BQ77">
        <f t="shared" si="165"/>
        <v>0.63</v>
      </c>
      <c r="BR77">
        <f t="shared" si="125"/>
        <v>0.56851851851851565</v>
      </c>
      <c r="BS77">
        <f t="shared" si="126"/>
        <v>1.9862522377464598</v>
      </c>
      <c r="BT77">
        <f t="shared" si="127"/>
        <v>2.1496924344698027</v>
      </c>
      <c r="BU77">
        <f t="shared" si="82"/>
        <v>0.16344019672334364</v>
      </c>
      <c r="BV77" t="str">
        <f t="shared" si="83"/>
        <v>No Curl</v>
      </c>
      <c r="BW77">
        <f t="shared" si="128"/>
        <v>12.205594183441505</v>
      </c>
      <c r="BX77">
        <f t="shared" si="129"/>
        <v>0</v>
      </c>
      <c r="BY77">
        <f t="shared" si="84"/>
        <v>2.1293642925335519</v>
      </c>
      <c r="BZ77">
        <f t="shared" si="130"/>
        <v>2.1994202127408613</v>
      </c>
      <c r="CA77">
        <f t="shared" si="131"/>
        <v>0</v>
      </c>
      <c r="CC77">
        <f t="shared" si="132"/>
        <v>1.7509402398570308</v>
      </c>
      <c r="CD77">
        <f t="shared" si="166"/>
        <v>0.63</v>
      </c>
      <c r="CE77">
        <f t="shared" si="134"/>
        <v>0.5712962962962933</v>
      </c>
      <c r="CF77">
        <f t="shared" si="135"/>
        <v>1.9628068205023625</v>
      </c>
      <c r="CG77">
        <f t="shared" si="136"/>
        <v>2.174673401147694</v>
      </c>
      <c r="CH77">
        <f t="shared" si="88"/>
        <v>0.21186658064533159</v>
      </c>
      <c r="CI77" t="str">
        <f t="shared" si="89"/>
        <v>No Curl</v>
      </c>
      <c r="CJ77">
        <f t="shared" si="137"/>
        <v>12.08967381169006</v>
      </c>
      <c r="CK77">
        <f t="shared" si="138"/>
        <v>0</v>
      </c>
      <c r="CL77">
        <f t="shared" si="90"/>
        <v>2.148901319445486</v>
      </c>
      <c r="CM77">
        <f t="shared" si="139"/>
        <v>2.8256260015367798</v>
      </c>
      <c r="CN77">
        <f t="shared" si="140"/>
        <v>0</v>
      </c>
    </row>
    <row r="78" spans="1:92" x14ac:dyDescent="0.25">
      <c r="A78">
        <v>0.63</v>
      </c>
      <c r="B78">
        <f t="shared" si="168"/>
        <v>2.6636E-2</v>
      </c>
      <c r="C78">
        <f t="shared" si="3"/>
        <v>1.59816</v>
      </c>
      <c r="D78">
        <f t="shared" si="167"/>
        <v>0.55563380281690145</v>
      </c>
      <c r="E78">
        <f t="shared" si="4"/>
        <v>0.34767094835116724</v>
      </c>
      <c r="F78">
        <f t="shared" si="5"/>
        <v>9.260563380281691E-3</v>
      </c>
      <c r="H78">
        <v>55</v>
      </c>
      <c r="I78">
        <v>5.5</v>
      </c>
      <c r="J78">
        <f t="shared" si="91"/>
        <v>1.8203333333333314</v>
      </c>
      <c r="K78">
        <f t="shared" si="141"/>
        <v>0.63</v>
      </c>
      <c r="L78">
        <f t="shared" si="92"/>
        <v>0.9961692812842029</v>
      </c>
      <c r="M78" t="str">
        <f t="shared" si="58"/>
        <v>No Curl</v>
      </c>
      <c r="N78">
        <f t="shared" si="142"/>
        <v>11.054566666666648</v>
      </c>
      <c r="P78">
        <f t="shared" si="154"/>
        <v>1.9187029779732216</v>
      </c>
      <c r="Q78">
        <f t="shared" si="144"/>
        <v>0.63</v>
      </c>
      <c r="R78">
        <f t="shared" si="155"/>
        <v>0.55277777777777559</v>
      </c>
      <c r="S78">
        <f t="shared" si="156"/>
        <v>1.95133221059378</v>
      </c>
      <c r="T78">
        <f t="shared" si="157"/>
        <v>1.9839614432143402</v>
      </c>
      <c r="U78">
        <f t="shared" si="158"/>
        <v>3.2629232620559279E-2</v>
      </c>
      <c r="V78" t="str">
        <f t="shared" si="159"/>
        <v>Weak initial curl</v>
      </c>
      <c r="W78">
        <f t="shared" si="152"/>
        <v>12.227033444478252</v>
      </c>
      <c r="X78">
        <f t="shared" si="153"/>
        <v>7.660213242319058E-3</v>
      </c>
      <c r="Y78">
        <f t="shared" si="160"/>
        <v>1.9796571815445807</v>
      </c>
      <c r="Z78">
        <f t="shared" si="161"/>
        <v>0.47218743168118488</v>
      </c>
      <c r="AA78">
        <f t="shared" si="151"/>
        <v>7.3184725155431259E-3</v>
      </c>
      <c r="AC78">
        <f t="shared" si="96"/>
        <v>1.8923046259746361</v>
      </c>
      <c r="AD78">
        <f t="shared" si="162"/>
        <v>0.63</v>
      </c>
      <c r="AE78">
        <f t="shared" si="98"/>
        <v>0.55648148148147913</v>
      </c>
      <c r="AF78">
        <f t="shared" si="99"/>
        <v>1.9572702897254617</v>
      </c>
      <c r="AG78">
        <f t="shared" si="100"/>
        <v>2.0222359534762866</v>
      </c>
      <c r="AH78">
        <f t="shared" si="64"/>
        <v>6.4965663750825242E-2</v>
      </c>
      <c r="AI78" t="str">
        <f t="shared" si="65"/>
        <v>Weak initial curl</v>
      </c>
      <c r="AJ78">
        <f t="shared" si="101"/>
        <v>12.268435403852383</v>
      </c>
      <c r="AK78">
        <f t="shared" si="102"/>
        <v>6.1123270022755537E-3</v>
      </c>
      <c r="AL78">
        <f t="shared" si="66"/>
        <v>2.013794198662286</v>
      </c>
      <c r="AM78">
        <f t="shared" si="103"/>
        <v>0.92423043488320367</v>
      </c>
      <c r="AN78">
        <f t="shared" si="104"/>
        <v>2.6147923526270776E-3</v>
      </c>
      <c r="AP78">
        <f t="shared" si="105"/>
        <v>1.8664818763667361</v>
      </c>
      <c r="AQ78">
        <f t="shared" si="163"/>
        <v>0.63</v>
      </c>
      <c r="AR78">
        <f t="shared" si="107"/>
        <v>0.56018518518518268</v>
      </c>
      <c r="AS78">
        <f t="shared" si="108"/>
        <v>1.9635073629437312</v>
      </c>
      <c r="AT78">
        <f t="shared" si="109"/>
        <v>2.0605328495207278</v>
      </c>
      <c r="AU78">
        <f t="shared" si="70"/>
        <v>9.7025486576995834E-2</v>
      </c>
      <c r="AV78" t="str">
        <f t="shared" si="71"/>
        <v>Weak initial curl</v>
      </c>
      <c r="AW78">
        <f t="shared" si="110"/>
        <v>12.312691819121099</v>
      </c>
      <c r="AX78">
        <f t="shared" si="111"/>
        <v>6.1147829586538898E-3</v>
      </c>
      <c r="AY78">
        <f t="shared" si="72"/>
        <v>2.0481085309045697</v>
      </c>
      <c r="AZ78">
        <f t="shared" si="112"/>
        <v>1.3572695893270295</v>
      </c>
      <c r="BA78">
        <f t="shared" si="113"/>
        <v>3.5347662157881998E-3</v>
      </c>
      <c r="BC78">
        <f t="shared" si="114"/>
        <v>1.8413870489109403</v>
      </c>
      <c r="BD78">
        <f t="shared" si="164"/>
        <v>0.63</v>
      </c>
      <c r="BE78">
        <f t="shared" si="116"/>
        <v>0.56388888888888622</v>
      </c>
      <c r="BF78">
        <f t="shared" si="117"/>
        <v>1.9697327862620218</v>
      </c>
      <c r="BG78">
        <f t="shared" si="118"/>
        <v>2.0980785236131014</v>
      </c>
      <c r="BH78">
        <f t="shared" si="76"/>
        <v>0.12834573735108057</v>
      </c>
      <c r="BI78" t="str">
        <f t="shared" si="77"/>
        <v>No Curl</v>
      </c>
      <c r="BJ78">
        <f t="shared" si="119"/>
        <v>12.357203748976984</v>
      </c>
      <c r="BK78">
        <f t="shared" si="120"/>
        <v>0</v>
      </c>
      <c r="BL78">
        <f t="shared" si="78"/>
        <v>2.0818727414309848</v>
      </c>
      <c r="BM78">
        <f t="shared" si="121"/>
        <v>1.766398575112506</v>
      </c>
      <c r="BN78">
        <f t="shared" si="122"/>
        <v>0</v>
      </c>
      <c r="BP78">
        <f t="shared" si="123"/>
        <v>1.8138209228377817</v>
      </c>
      <c r="BQ78">
        <f t="shared" si="165"/>
        <v>0.63</v>
      </c>
      <c r="BR78">
        <f t="shared" si="125"/>
        <v>0.56759259259258976</v>
      </c>
      <c r="BS78">
        <f t="shared" si="126"/>
        <v>1.9764549420223005</v>
      </c>
      <c r="BT78">
        <f t="shared" si="127"/>
        <v>2.1390889612068178</v>
      </c>
      <c r="BU78">
        <f t="shared" si="82"/>
        <v>0.16263401918451803</v>
      </c>
      <c r="BV78" t="str">
        <f t="shared" si="83"/>
        <v>No Curl</v>
      </c>
      <c r="BW78">
        <f t="shared" si="128"/>
        <v>12.404219407216152</v>
      </c>
      <c r="BX78">
        <f t="shared" si="129"/>
        <v>0</v>
      </c>
      <c r="BY78">
        <f t="shared" si="84"/>
        <v>2.1188610889212627</v>
      </c>
      <c r="BZ78">
        <f t="shared" si="130"/>
        <v>2.1994202127408617</v>
      </c>
      <c r="CA78">
        <f t="shared" si="131"/>
        <v>0</v>
      </c>
      <c r="CC78">
        <f t="shared" si="132"/>
        <v>1.7421875453620301</v>
      </c>
      <c r="CD78">
        <f t="shared" si="166"/>
        <v>0.63</v>
      </c>
      <c r="CE78">
        <f t="shared" si="134"/>
        <v>0.56944444444444153</v>
      </c>
      <c r="CF78">
        <f t="shared" si="135"/>
        <v>1.9529950359185759</v>
      </c>
      <c r="CG78">
        <f t="shared" si="136"/>
        <v>2.1638025264751217</v>
      </c>
      <c r="CH78">
        <f t="shared" si="88"/>
        <v>0.2108074905565458</v>
      </c>
      <c r="CI78" t="str">
        <f t="shared" si="89"/>
        <v>No Curl</v>
      </c>
      <c r="CJ78">
        <f t="shared" si="137"/>
        <v>12.285954493740297</v>
      </c>
      <c r="CK78">
        <f t="shared" si="138"/>
        <v>0</v>
      </c>
      <c r="CL78">
        <f t="shared" si="90"/>
        <v>2.1381592756447532</v>
      </c>
      <c r="CM78">
        <f t="shared" si="139"/>
        <v>2.8256260015367807</v>
      </c>
      <c r="CN78">
        <f t="shared" si="140"/>
        <v>0</v>
      </c>
    </row>
    <row r="79" spans="1:92" x14ac:dyDescent="0.25">
      <c r="A79">
        <v>0.64</v>
      </c>
      <c r="B79">
        <f t="shared" si="168"/>
        <v>2.6519000000000001E-2</v>
      </c>
      <c r="C79">
        <f t="shared" ref="C79:C142" si="169">($C$3*10/C$13)*$B79</f>
        <v>1.59114</v>
      </c>
      <c r="D79">
        <f t="shared" si="167"/>
        <v>0.55492957746478877</v>
      </c>
      <c r="E79">
        <f t="shared" ref="E79:E142" si="170">D79/C79</f>
        <v>0.34876225691314955</v>
      </c>
      <c r="F79">
        <f t="shared" ref="F79:F142" si="171">E79*B79</f>
        <v>9.248826291079813E-3</v>
      </c>
      <c r="H79">
        <v>56</v>
      </c>
      <c r="I79">
        <v>5.6</v>
      </c>
      <c r="J79">
        <f t="shared" si="91"/>
        <v>1.8133333333333315</v>
      </c>
      <c r="K79">
        <f t="shared" si="141"/>
        <v>0.63</v>
      </c>
      <c r="L79">
        <f t="shared" si="92"/>
        <v>0.99615455044863588</v>
      </c>
      <c r="M79" t="str">
        <f t="shared" si="58"/>
        <v>No Curl</v>
      </c>
      <c r="N79">
        <f t="shared" si="142"/>
        <v>11.236249999999982</v>
      </c>
      <c r="P79">
        <f t="shared" si="154"/>
        <v>1.9092327566196938</v>
      </c>
      <c r="Q79">
        <f t="shared" si="144"/>
        <v>0.63</v>
      </c>
      <c r="R79">
        <f t="shared" si="155"/>
        <v>0.55185185185184971</v>
      </c>
      <c r="S79">
        <f t="shared" si="156"/>
        <v>1.9417009397922345</v>
      </c>
      <c r="T79">
        <f t="shared" si="157"/>
        <v>1.9741691229647771</v>
      </c>
      <c r="U79">
        <f t="shared" si="158"/>
        <v>3.2468183172541631E-2</v>
      </c>
      <c r="V79" t="str">
        <f t="shared" si="159"/>
        <v>Weak initial curl</v>
      </c>
      <c r="W79">
        <f t="shared" si="152"/>
        <v>12.422166665537629</v>
      </c>
      <c r="X79">
        <f t="shared" si="153"/>
        <v>8.0944737330008298E-3</v>
      </c>
      <c r="Y79">
        <f t="shared" si="160"/>
        <v>1.9698861060167094</v>
      </c>
      <c r="Z79">
        <f t="shared" si="161"/>
        <v>0.47218743168118515</v>
      </c>
      <c r="AA79">
        <f t="shared" si="151"/>
        <v>7.9061916691053769E-3</v>
      </c>
      <c r="AC79">
        <f t="shared" si="96"/>
        <v>1.8829543998564435</v>
      </c>
      <c r="AD79">
        <f t="shared" si="162"/>
        <v>0.63</v>
      </c>
      <c r="AE79">
        <f t="shared" si="98"/>
        <v>0.55555555555555325</v>
      </c>
      <c r="AF79">
        <f t="shared" si="99"/>
        <v>1.9475990562823118</v>
      </c>
      <c r="AG79">
        <f t="shared" si="100"/>
        <v>2.0122437127081794</v>
      </c>
      <c r="AH79">
        <f t="shared" si="64"/>
        <v>6.4644656425867919E-2</v>
      </c>
      <c r="AI79" t="str">
        <f t="shared" si="65"/>
        <v>Weak initial curl</v>
      </c>
      <c r="AJ79">
        <f t="shared" si="101"/>
        <v>12.46416243282493</v>
      </c>
      <c r="AK79">
        <f t="shared" si="102"/>
        <v>6.5263087910650856E-3</v>
      </c>
      <c r="AL79">
        <f t="shared" si="66"/>
        <v>2.0038436701614648</v>
      </c>
      <c r="AM79">
        <f t="shared" si="103"/>
        <v>0.924230434883205</v>
      </c>
      <c r="AN79">
        <f t="shared" si="104"/>
        <v>3.0909085393620687E-3</v>
      </c>
      <c r="AP79">
        <f t="shared" si="105"/>
        <v>1.8572512095321039</v>
      </c>
      <c r="AQ79">
        <f t="shared" si="163"/>
        <v>0.63</v>
      </c>
      <c r="AR79">
        <f t="shared" si="107"/>
        <v>0.55925925925925679</v>
      </c>
      <c r="AS79">
        <f t="shared" si="108"/>
        <v>1.9537968575677229</v>
      </c>
      <c r="AT79">
        <f t="shared" si="109"/>
        <v>2.0503425056033437</v>
      </c>
      <c r="AU79">
        <f t="shared" si="70"/>
        <v>9.6545648035619935E-2</v>
      </c>
      <c r="AV79" t="str">
        <f t="shared" si="71"/>
        <v>Weak initial curl</v>
      </c>
      <c r="AW79">
        <f t="shared" si="110"/>
        <v>12.509042555415473</v>
      </c>
      <c r="AX79">
        <f t="shared" si="111"/>
        <v>6.5086587945530567E-3</v>
      </c>
      <c r="AY79">
        <f t="shared" si="72"/>
        <v>2.037979631326531</v>
      </c>
      <c r="AZ79">
        <f t="shared" si="112"/>
        <v>1.3572695893270292</v>
      </c>
      <c r="BA79">
        <f t="shared" si="113"/>
        <v>4.0089235065194836E-3</v>
      </c>
      <c r="BC79">
        <f t="shared" si="114"/>
        <v>1.83227309600021</v>
      </c>
      <c r="BD79">
        <f t="shared" si="164"/>
        <v>0.63</v>
      </c>
      <c r="BE79">
        <f t="shared" si="116"/>
        <v>0.56296296296296033</v>
      </c>
      <c r="BF79">
        <f t="shared" si="117"/>
        <v>1.9599835855867314</v>
      </c>
      <c r="BG79">
        <f t="shared" si="118"/>
        <v>2.0876940751732507</v>
      </c>
      <c r="BH79">
        <f t="shared" si="76"/>
        <v>0.12771048958652031</v>
      </c>
      <c r="BI79" t="str">
        <f t="shared" si="77"/>
        <v>No Curl</v>
      </c>
      <c r="BJ79">
        <f t="shared" si="119"/>
        <v>12.554177027603187</v>
      </c>
      <c r="BK79">
        <f t="shared" si="120"/>
        <v>0</v>
      </c>
      <c r="BL79">
        <f t="shared" si="78"/>
        <v>2.0715685035779177</v>
      </c>
      <c r="BM79">
        <f t="shared" si="121"/>
        <v>1.7663985751125046</v>
      </c>
      <c r="BN79">
        <f t="shared" si="122"/>
        <v>0</v>
      </c>
      <c r="BP79">
        <f t="shared" si="123"/>
        <v>1.8048392322514817</v>
      </c>
      <c r="BQ79">
        <f t="shared" si="165"/>
        <v>0.63</v>
      </c>
      <c r="BR79">
        <f t="shared" si="125"/>
        <v>0.56666666666666388</v>
      </c>
      <c r="BS79">
        <f t="shared" si="126"/>
        <v>1.9666679192112313</v>
      </c>
      <c r="BT79">
        <f t="shared" si="127"/>
        <v>2.1284966061709794</v>
      </c>
      <c r="BU79">
        <f t="shared" si="82"/>
        <v>0.16182868695974884</v>
      </c>
      <c r="BV79" t="str">
        <f t="shared" si="83"/>
        <v>No Curl</v>
      </c>
      <c r="BW79">
        <f t="shared" si="128"/>
        <v>12.601864901418383</v>
      </c>
      <c r="BX79">
        <f t="shared" si="129"/>
        <v>0</v>
      </c>
      <c r="BY79">
        <f t="shared" si="84"/>
        <v>2.1083688983988007</v>
      </c>
      <c r="BZ79">
        <f t="shared" si="130"/>
        <v>2.1994202127408609</v>
      </c>
      <c r="CA79">
        <f t="shared" si="131"/>
        <v>0</v>
      </c>
      <c r="CC79">
        <f t="shared" si="132"/>
        <v>1.7334440061298861</v>
      </c>
      <c r="CD79">
        <f t="shared" si="166"/>
        <v>0.63</v>
      </c>
      <c r="CE79">
        <f t="shared" si="134"/>
        <v>0.56851851851851565</v>
      </c>
      <c r="CF79">
        <f t="shared" si="135"/>
        <v>1.943193514399153</v>
      </c>
      <c r="CG79">
        <f t="shared" si="136"/>
        <v>2.1529430226684201</v>
      </c>
      <c r="CH79">
        <f t="shared" si="88"/>
        <v>0.20974950826926697</v>
      </c>
      <c r="CI79" t="str">
        <f t="shared" si="89"/>
        <v>No Curl</v>
      </c>
      <c r="CJ79">
        <f t="shared" si="137"/>
        <v>12.481253997332155</v>
      </c>
      <c r="CK79">
        <f t="shared" si="138"/>
        <v>0</v>
      </c>
      <c r="CL79">
        <f t="shared" si="90"/>
        <v>2.1274284679536173</v>
      </c>
      <c r="CM79">
        <f t="shared" si="139"/>
        <v>2.825626001536782</v>
      </c>
      <c r="CN79">
        <f t="shared" si="140"/>
        <v>0</v>
      </c>
    </row>
    <row r="80" spans="1:92" x14ac:dyDescent="0.25">
      <c r="A80">
        <v>0.65</v>
      </c>
      <c r="B80">
        <f t="shared" si="168"/>
        <v>2.64E-2</v>
      </c>
      <c r="C80">
        <f t="shared" si="169"/>
        <v>1.5840000000000001</v>
      </c>
      <c r="D80">
        <f t="shared" ref="D80:D111" si="172">D79-(1/142)*0.1</f>
        <v>0.5542253521126761</v>
      </c>
      <c r="E80">
        <f t="shared" si="170"/>
        <v>0.3498897424953763</v>
      </c>
      <c r="F80">
        <f t="shared" si="171"/>
        <v>9.2370892018779349E-3</v>
      </c>
      <c r="H80">
        <v>57</v>
      </c>
      <c r="I80">
        <v>5.7</v>
      </c>
      <c r="J80">
        <f t="shared" si="91"/>
        <v>1.8063333333333316</v>
      </c>
      <c r="K80">
        <f t="shared" si="141"/>
        <v>0.63</v>
      </c>
      <c r="L80">
        <f t="shared" si="92"/>
        <v>0.99613970588235301</v>
      </c>
      <c r="M80" t="str">
        <f t="shared" si="58"/>
        <v>No Curl</v>
      </c>
      <c r="N80">
        <f t="shared" si="142"/>
        <v>11.417233333333316</v>
      </c>
      <c r="P80">
        <f t="shared" si="154"/>
        <v>1.8997726506129093</v>
      </c>
      <c r="Q80">
        <f t="shared" si="144"/>
        <v>0.63</v>
      </c>
      <c r="R80">
        <f t="shared" si="155"/>
        <v>0.55092592592592382</v>
      </c>
      <c r="S80">
        <f t="shared" si="156"/>
        <v>1.9320799563578055</v>
      </c>
      <c r="T80">
        <f t="shared" si="157"/>
        <v>1.9643872621027034</v>
      </c>
      <c r="U80">
        <f t="shared" si="158"/>
        <v>3.2307305744897041E-2</v>
      </c>
      <c r="V80" t="str">
        <f t="shared" si="159"/>
        <v>Weak initial curl</v>
      </c>
      <c r="W80">
        <f t="shared" si="152"/>
        <v>12.616336759516853</v>
      </c>
      <c r="X80">
        <f t="shared" si="153"/>
        <v>8.5338780819197123E-3</v>
      </c>
      <c r="Y80">
        <f t="shared" si="160"/>
        <v>1.9601254671843842</v>
      </c>
      <c r="Z80">
        <f t="shared" si="161"/>
        <v>0.47218743168118643</v>
      </c>
      <c r="AA80">
        <f t="shared" si="151"/>
        <v>8.5251632650000155E-3</v>
      </c>
      <c r="AC80">
        <f t="shared" si="96"/>
        <v>1.8736141177349606</v>
      </c>
      <c r="AD80">
        <f t="shared" si="162"/>
        <v>0.63</v>
      </c>
      <c r="AE80">
        <f t="shared" si="98"/>
        <v>0.55462962962962736</v>
      </c>
      <c r="AF80">
        <f t="shared" si="99"/>
        <v>1.9379381082282339</v>
      </c>
      <c r="AG80">
        <f t="shared" si="100"/>
        <v>2.0022620987215065</v>
      </c>
      <c r="AH80">
        <f t="shared" si="64"/>
        <v>6.4323990493272976E-2</v>
      </c>
      <c r="AI80" t="str">
        <f t="shared" si="65"/>
        <v>Weak initial curl</v>
      </c>
      <c r="AJ80">
        <f t="shared" si="101"/>
        <v>12.658922338453161</v>
      </c>
      <c r="AK80">
        <f t="shared" si="102"/>
        <v>6.9454339435399675E-3</v>
      </c>
      <c r="AL80">
        <f t="shared" si="66"/>
        <v>1.9939037240809425</v>
      </c>
      <c r="AM80">
        <f t="shared" si="103"/>
        <v>0.92423043488320666</v>
      </c>
      <c r="AN80">
        <f t="shared" si="104"/>
        <v>3.5968431952121439E-3</v>
      </c>
      <c r="AP80">
        <f t="shared" si="105"/>
        <v>1.8480303168980388</v>
      </c>
      <c r="AQ80">
        <f t="shared" si="163"/>
        <v>0.63</v>
      </c>
      <c r="AR80">
        <f t="shared" si="107"/>
        <v>0.55833333333333091</v>
      </c>
      <c r="AS80">
        <f t="shared" si="108"/>
        <v>1.9440966344853836</v>
      </c>
      <c r="AT80">
        <f t="shared" si="109"/>
        <v>2.0401629520727305</v>
      </c>
      <c r="AU80">
        <f t="shared" si="70"/>
        <v>9.6066317587345851E-2</v>
      </c>
      <c r="AV80" t="str">
        <f t="shared" si="71"/>
        <v>Weak initial curl</v>
      </c>
      <c r="AW80">
        <f t="shared" si="110"/>
        <v>12.704422241172246</v>
      </c>
      <c r="AX80">
        <f t="shared" si="111"/>
        <v>6.9076772201278865E-3</v>
      </c>
      <c r="AY80">
        <f t="shared" si="72"/>
        <v>2.0278614570728672</v>
      </c>
      <c r="AZ80">
        <f t="shared" si="112"/>
        <v>1.3572695893270299</v>
      </c>
      <c r="BA80">
        <f t="shared" si="113"/>
        <v>4.511477478706628E-3</v>
      </c>
      <c r="BC80">
        <f t="shared" si="114"/>
        <v>1.823168751657352</v>
      </c>
      <c r="BD80">
        <f t="shared" si="164"/>
        <v>0.63</v>
      </c>
      <c r="BE80">
        <f t="shared" si="116"/>
        <v>0.56203703703703445</v>
      </c>
      <c r="BF80">
        <f t="shared" si="117"/>
        <v>1.9502446632020254</v>
      </c>
      <c r="BG80">
        <f t="shared" si="118"/>
        <v>2.0773205747466967</v>
      </c>
      <c r="BH80">
        <f t="shared" si="76"/>
        <v>0.12707591154467235</v>
      </c>
      <c r="BI80" t="str">
        <f t="shared" si="77"/>
        <v>No Curl</v>
      </c>
      <c r="BJ80">
        <f t="shared" si="119"/>
        <v>12.75017538616186</v>
      </c>
      <c r="BK80">
        <f t="shared" si="120"/>
        <v>0</v>
      </c>
      <c r="BL80">
        <f t="shared" si="78"/>
        <v>2.0612751291745259</v>
      </c>
      <c r="BM80">
        <f t="shared" si="121"/>
        <v>1.7663985751125055</v>
      </c>
      <c r="BN80">
        <f t="shared" si="122"/>
        <v>0</v>
      </c>
      <c r="BP80">
        <f t="shared" si="123"/>
        <v>1.7958669692642151</v>
      </c>
      <c r="BQ80">
        <f t="shared" si="165"/>
        <v>0.63</v>
      </c>
      <c r="BR80">
        <f t="shared" si="125"/>
        <v>0.56574074074073799</v>
      </c>
      <c r="BS80">
        <f t="shared" si="126"/>
        <v>1.956891169313252</v>
      </c>
      <c r="BT80">
        <f t="shared" si="127"/>
        <v>2.1179153693622874</v>
      </c>
      <c r="BU80">
        <f t="shared" si="82"/>
        <v>0.16102420004903617</v>
      </c>
      <c r="BV80" t="str">
        <f t="shared" si="83"/>
        <v>No Curl</v>
      </c>
      <c r="BW80">
        <f t="shared" si="128"/>
        <v>12.798531693339505</v>
      </c>
      <c r="BX80">
        <f t="shared" si="129"/>
        <v>0</v>
      </c>
      <c r="BY80">
        <f t="shared" si="84"/>
        <v>2.0978877209661659</v>
      </c>
      <c r="BZ80">
        <f t="shared" si="130"/>
        <v>2.1994202127408604</v>
      </c>
      <c r="CA80">
        <f t="shared" si="131"/>
        <v>0</v>
      </c>
      <c r="CC80">
        <f t="shared" si="132"/>
        <v>1.7247096221605991</v>
      </c>
      <c r="CD80">
        <f t="shared" si="166"/>
        <v>0.63</v>
      </c>
      <c r="CE80">
        <f t="shared" si="134"/>
        <v>0.56759259259258976</v>
      </c>
      <c r="CF80">
        <f t="shared" si="135"/>
        <v>1.933402255944094</v>
      </c>
      <c r="CG80">
        <f t="shared" si="136"/>
        <v>2.1420948897275891</v>
      </c>
      <c r="CH80">
        <f t="shared" si="88"/>
        <v>0.20869263378349501</v>
      </c>
      <c r="CI80" t="str">
        <f t="shared" si="89"/>
        <v>No Curl</v>
      </c>
      <c r="CJ80">
        <f t="shared" si="137"/>
        <v>12.675573348772071</v>
      </c>
      <c r="CK80">
        <f t="shared" si="138"/>
        <v>0</v>
      </c>
      <c r="CL80">
        <f t="shared" si="90"/>
        <v>2.1167088963720779</v>
      </c>
      <c r="CM80">
        <f t="shared" si="139"/>
        <v>2.8256260015367816</v>
      </c>
      <c r="CN80">
        <f t="shared" si="140"/>
        <v>0</v>
      </c>
    </row>
    <row r="81" spans="1:92" x14ac:dyDescent="0.25">
      <c r="A81">
        <v>0.66</v>
      </c>
      <c r="B81">
        <f t="shared" si="168"/>
        <v>2.6279E-2</v>
      </c>
      <c r="C81">
        <f t="shared" si="169"/>
        <v>1.57674</v>
      </c>
      <c r="D81">
        <f t="shared" si="172"/>
        <v>0.55352112676056342</v>
      </c>
      <c r="E81">
        <f t="shared" si="170"/>
        <v>0.35105415398896672</v>
      </c>
      <c r="F81">
        <f t="shared" si="171"/>
        <v>9.2253521126760569E-3</v>
      </c>
      <c r="H81">
        <v>58</v>
      </c>
      <c r="I81">
        <v>5.8</v>
      </c>
      <c r="J81">
        <f t="shared" si="91"/>
        <v>1.7993333333333317</v>
      </c>
      <c r="K81">
        <f t="shared" si="141"/>
        <v>0.63</v>
      </c>
      <c r="L81">
        <f t="shared" si="92"/>
        <v>0.99612474626314829</v>
      </c>
      <c r="M81" t="str">
        <f t="shared" si="58"/>
        <v>No Curl</v>
      </c>
      <c r="N81">
        <f t="shared" si="142"/>
        <v>11.59751666666665</v>
      </c>
      <c r="P81">
        <f t="shared" si="154"/>
        <v>1.8903226599528689</v>
      </c>
      <c r="Q81">
        <f t="shared" si="144"/>
        <v>0.63</v>
      </c>
      <c r="R81">
        <f t="shared" si="155"/>
        <v>0.54999999999999793</v>
      </c>
      <c r="S81">
        <f t="shared" si="156"/>
        <v>1.9224692602904934</v>
      </c>
      <c r="T81">
        <f t="shared" si="157"/>
        <v>1.9546158606281194</v>
      </c>
      <c r="U81">
        <f t="shared" si="158"/>
        <v>3.2146600337625286E-2</v>
      </c>
      <c r="V81" t="str">
        <f t="shared" si="159"/>
        <v>Weak initial curl</v>
      </c>
      <c r="W81">
        <f t="shared" si="152"/>
        <v>12.809544755152634</v>
      </c>
      <c r="X81">
        <f t="shared" si="153"/>
        <v>8.9784262890757055E-3</v>
      </c>
      <c r="Y81">
        <f t="shared" si="160"/>
        <v>1.9503752650476052</v>
      </c>
      <c r="Z81">
        <f t="shared" si="161"/>
        <v>0.47218743168118538</v>
      </c>
      <c r="AA81">
        <f t="shared" si="151"/>
        <v>9.1757510289311311E-3</v>
      </c>
      <c r="AC81">
        <f t="shared" si="96"/>
        <v>1.8642837796101872</v>
      </c>
      <c r="AD81">
        <f t="shared" si="162"/>
        <v>0.63</v>
      </c>
      <c r="AE81">
        <f t="shared" si="98"/>
        <v>0.55370370370370148</v>
      </c>
      <c r="AF81">
        <f t="shared" si="99"/>
        <v>1.9282874455632277</v>
      </c>
      <c r="AG81">
        <f t="shared" si="100"/>
        <v>1.9922911115162678</v>
      </c>
      <c r="AH81">
        <f t="shared" si="64"/>
        <v>6.4003665953040301E-2</v>
      </c>
      <c r="AI81" t="str">
        <f t="shared" si="65"/>
        <v>Weak initial curl</v>
      </c>
      <c r="AJ81">
        <f t="shared" si="101"/>
        <v>12.852716149275984</v>
      </c>
      <c r="AK81">
        <f t="shared" si="102"/>
        <v>7.3697024597001995E-3</v>
      </c>
      <c r="AL81">
        <f t="shared" si="66"/>
        <v>1.9839743604207185</v>
      </c>
      <c r="AM81">
        <f t="shared" si="103"/>
        <v>0.92423043488320722</v>
      </c>
      <c r="AN81">
        <f t="shared" si="104"/>
        <v>4.1329600109113055E-3</v>
      </c>
      <c r="AP81">
        <f t="shared" si="105"/>
        <v>1.8388191984645408</v>
      </c>
      <c r="AQ81">
        <f t="shared" si="163"/>
        <v>0.63</v>
      </c>
      <c r="AR81">
        <f t="shared" si="107"/>
        <v>0.55740740740740502</v>
      </c>
      <c r="AS81">
        <f t="shared" si="108"/>
        <v>1.9344066936967133</v>
      </c>
      <c r="AT81">
        <f t="shared" si="109"/>
        <v>2.0299941889288875</v>
      </c>
      <c r="AU81">
        <f t="shared" si="70"/>
        <v>9.5587495232173358E-2</v>
      </c>
      <c r="AV81" t="str">
        <f t="shared" si="71"/>
        <v>Weak initial curl</v>
      </c>
      <c r="AW81">
        <f t="shared" si="110"/>
        <v>12.898831904620785</v>
      </c>
      <c r="AX81">
        <f t="shared" si="111"/>
        <v>7.3118382353783802E-3</v>
      </c>
      <c r="AY81">
        <f t="shared" si="72"/>
        <v>2.0177540081435783</v>
      </c>
      <c r="AZ81">
        <f t="shared" si="112"/>
        <v>1.3572695893270283</v>
      </c>
      <c r="BA81">
        <f t="shared" si="113"/>
        <v>5.0427917683528844E-3</v>
      </c>
      <c r="BC81">
        <f t="shared" si="114"/>
        <v>1.8140740158823661</v>
      </c>
      <c r="BD81">
        <f t="shared" si="164"/>
        <v>0.63</v>
      </c>
      <c r="BE81">
        <f t="shared" si="116"/>
        <v>0.56111111111110856</v>
      </c>
      <c r="BF81">
        <f t="shared" si="117"/>
        <v>1.9405160191079036</v>
      </c>
      <c r="BG81">
        <f t="shared" si="118"/>
        <v>2.0669580223334392</v>
      </c>
      <c r="BH81">
        <f t="shared" si="76"/>
        <v>0.12644200322553656</v>
      </c>
      <c r="BI81" t="str">
        <f t="shared" si="77"/>
        <v>No Curl</v>
      </c>
      <c r="BJ81">
        <f t="shared" si="119"/>
        <v>12.945199852482062</v>
      </c>
      <c r="BK81">
        <f t="shared" si="120"/>
        <v>0</v>
      </c>
      <c r="BL81">
        <f t="shared" si="78"/>
        <v>2.0509926182208087</v>
      </c>
      <c r="BM81">
        <f t="shared" si="121"/>
        <v>1.7663985751125073</v>
      </c>
      <c r="BN81">
        <f t="shared" si="122"/>
        <v>0</v>
      </c>
      <c r="BP81">
        <f t="shared" si="123"/>
        <v>1.7869041338759817</v>
      </c>
      <c r="BQ81">
        <f t="shared" si="165"/>
        <v>0.63</v>
      </c>
      <c r="BR81">
        <f t="shared" si="125"/>
        <v>0.56481481481481211</v>
      </c>
      <c r="BS81">
        <f t="shared" si="126"/>
        <v>1.9471246923283627</v>
      </c>
      <c r="BT81">
        <f t="shared" si="127"/>
        <v>2.107345250780742</v>
      </c>
      <c r="BU81">
        <f t="shared" si="82"/>
        <v>0.16022055845238015</v>
      </c>
      <c r="BV81" t="str">
        <f t="shared" si="83"/>
        <v>No Curl</v>
      </c>
      <c r="BW81">
        <f t="shared" si="128"/>
        <v>12.99422081027083</v>
      </c>
      <c r="BX81">
        <f t="shared" si="129"/>
        <v>0</v>
      </c>
      <c r="BY81">
        <f t="shared" si="84"/>
        <v>2.0874175566233588</v>
      </c>
      <c r="BZ81">
        <f t="shared" si="130"/>
        <v>2.1994202127408609</v>
      </c>
      <c r="CA81">
        <f t="shared" si="131"/>
        <v>0</v>
      </c>
      <c r="CC81">
        <f t="shared" si="132"/>
        <v>1.715984393454169</v>
      </c>
      <c r="CD81">
        <f t="shared" si="166"/>
        <v>0.63</v>
      </c>
      <c r="CE81">
        <f t="shared" si="134"/>
        <v>0.56666666666666388</v>
      </c>
      <c r="CF81">
        <f t="shared" si="135"/>
        <v>1.9236212605533989</v>
      </c>
      <c r="CG81">
        <f t="shared" si="136"/>
        <v>2.1312581276526292</v>
      </c>
      <c r="CH81">
        <f t="shared" si="88"/>
        <v>0.20763686709923013</v>
      </c>
      <c r="CI81" t="str">
        <f t="shared" si="89"/>
        <v>No Curl</v>
      </c>
      <c r="CJ81">
        <f t="shared" si="137"/>
        <v>12.868913574366481</v>
      </c>
      <c r="CK81">
        <f t="shared" si="138"/>
        <v>0</v>
      </c>
      <c r="CL81">
        <f t="shared" si="90"/>
        <v>2.106000560900136</v>
      </c>
      <c r="CM81">
        <f t="shared" si="139"/>
        <v>2.825626001536782</v>
      </c>
      <c r="CN81">
        <f t="shared" si="140"/>
        <v>0</v>
      </c>
    </row>
    <row r="82" spans="1:92" x14ac:dyDescent="0.25">
      <c r="A82">
        <v>0.67</v>
      </c>
      <c r="B82">
        <f t="shared" si="168"/>
        <v>2.6155999999999999E-2</v>
      </c>
      <c r="C82">
        <f t="shared" si="169"/>
        <v>1.5693599999999999</v>
      </c>
      <c r="D82">
        <f t="shared" si="172"/>
        <v>0.55281690140845074</v>
      </c>
      <c r="E82">
        <f t="shared" si="170"/>
        <v>0.3522562709693447</v>
      </c>
      <c r="F82">
        <f t="shared" si="171"/>
        <v>9.2136150234741789E-3</v>
      </c>
      <c r="H82">
        <v>59</v>
      </c>
      <c r="I82">
        <v>5.9</v>
      </c>
      <c r="J82">
        <f t="shared" si="91"/>
        <v>1.7923333333333318</v>
      </c>
      <c r="K82">
        <f t="shared" si="141"/>
        <v>0.63</v>
      </c>
      <c r="L82">
        <f t="shared" si="92"/>
        <v>0.99610967024824015</v>
      </c>
      <c r="M82" t="str">
        <f t="shared" si="58"/>
        <v>No Curl</v>
      </c>
      <c r="N82">
        <f t="shared" si="142"/>
        <v>11.777099999999983</v>
      </c>
      <c r="P82">
        <f t="shared" si="154"/>
        <v>1.8808827846395719</v>
      </c>
      <c r="Q82">
        <f t="shared" si="144"/>
        <v>0.63</v>
      </c>
      <c r="R82">
        <f t="shared" si="155"/>
        <v>0.54907407407407205</v>
      </c>
      <c r="S82">
        <f t="shared" si="156"/>
        <v>1.9128688515902978</v>
      </c>
      <c r="T82">
        <f t="shared" si="157"/>
        <v>1.9448549185410251</v>
      </c>
      <c r="U82">
        <f t="shared" si="158"/>
        <v>3.1986066950726588E-2</v>
      </c>
      <c r="V82" t="str">
        <f t="shared" si="159"/>
        <v>Weak initial curl</v>
      </c>
      <c r="W82">
        <f t="shared" si="152"/>
        <v>13.001791681181684</v>
      </c>
      <c r="X82">
        <f t="shared" si="153"/>
        <v>9.4281183544688094E-3</v>
      </c>
      <c r="Y82">
        <f t="shared" si="160"/>
        <v>1.9406354996063728</v>
      </c>
      <c r="Z82">
        <f t="shared" si="161"/>
        <v>0.47218743168118515</v>
      </c>
      <c r="AA82">
        <f t="shared" si="151"/>
        <v>9.8583186866028193E-3</v>
      </c>
      <c r="AC82">
        <f t="shared" si="96"/>
        <v>1.8549633854821235</v>
      </c>
      <c r="AD82">
        <f t="shared" si="162"/>
        <v>0.63</v>
      </c>
      <c r="AE82">
        <f t="shared" si="98"/>
        <v>0.55277777777777559</v>
      </c>
      <c r="AF82">
        <f t="shared" si="99"/>
        <v>1.9186470682872936</v>
      </c>
      <c r="AG82">
        <f t="shared" si="100"/>
        <v>1.9823307510924633</v>
      </c>
      <c r="AH82">
        <f t="shared" si="64"/>
        <v>6.3683682805169894E-2</v>
      </c>
      <c r="AI82" t="str">
        <f t="shared" si="65"/>
        <v>Weak initial curl</v>
      </c>
      <c r="AJ82">
        <f t="shared" si="101"/>
        <v>13.045544893832307</v>
      </c>
      <c r="AK82">
        <f t="shared" si="102"/>
        <v>7.7991143395457823E-3</v>
      </c>
      <c r="AL82">
        <f t="shared" si="66"/>
        <v>1.974055579180793</v>
      </c>
      <c r="AM82">
        <f t="shared" si="103"/>
        <v>0.92423043488320622</v>
      </c>
      <c r="AN82">
        <f t="shared" si="104"/>
        <v>4.6996226771935561E-3</v>
      </c>
      <c r="AP82">
        <f t="shared" si="105"/>
        <v>1.8296178542316097</v>
      </c>
      <c r="AQ82">
        <f t="shared" si="163"/>
        <v>0.63</v>
      </c>
      <c r="AR82">
        <f t="shared" si="107"/>
        <v>0.55648148148147913</v>
      </c>
      <c r="AS82">
        <f t="shared" si="108"/>
        <v>1.9247270352017116</v>
      </c>
      <c r="AT82">
        <f t="shared" si="109"/>
        <v>2.0198362161718153</v>
      </c>
      <c r="AU82">
        <f t="shared" si="70"/>
        <v>9.5109180970102791E-2</v>
      </c>
      <c r="AV82" t="str">
        <f t="shared" si="71"/>
        <v>Weak initial curl</v>
      </c>
      <c r="AW82">
        <f t="shared" si="110"/>
        <v>13.092272573990456</v>
      </c>
      <c r="AX82">
        <f t="shared" si="111"/>
        <v>7.7211418403045368E-3</v>
      </c>
      <c r="AY82">
        <f t="shared" si="72"/>
        <v>2.0076572845386647</v>
      </c>
      <c r="AZ82">
        <f t="shared" si="112"/>
        <v>1.3572695893270292</v>
      </c>
      <c r="BA82">
        <f t="shared" si="113"/>
        <v>5.6032300114615052E-3</v>
      </c>
      <c r="BC82">
        <f t="shared" si="114"/>
        <v>1.8049888886752525</v>
      </c>
      <c r="BD82">
        <f t="shared" si="164"/>
        <v>0.63</v>
      </c>
      <c r="BE82">
        <f t="shared" si="116"/>
        <v>0.56018518518518268</v>
      </c>
      <c r="BF82">
        <f t="shared" si="117"/>
        <v>1.9307976533043663</v>
      </c>
      <c r="BG82">
        <f t="shared" si="118"/>
        <v>2.056606417933478</v>
      </c>
      <c r="BH82">
        <f t="shared" si="76"/>
        <v>0.12580876462911272</v>
      </c>
      <c r="BI82" t="str">
        <f t="shared" si="77"/>
        <v>No Curl</v>
      </c>
      <c r="BJ82">
        <f t="shared" si="119"/>
        <v>13.139251454392852</v>
      </c>
      <c r="BK82">
        <f t="shared" si="120"/>
        <v>0</v>
      </c>
      <c r="BL82">
        <f t="shared" si="78"/>
        <v>2.0407209707167659</v>
      </c>
      <c r="BM82">
        <f t="shared" si="121"/>
        <v>1.7663985751125069</v>
      </c>
      <c r="BN82">
        <f t="shared" si="122"/>
        <v>0</v>
      </c>
      <c r="BP82">
        <f t="shared" si="123"/>
        <v>1.777950726086782</v>
      </c>
      <c r="BQ82">
        <f t="shared" si="165"/>
        <v>0.63</v>
      </c>
      <c r="BR82">
        <f t="shared" si="125"/>
        <v>0.56388888888888622</v>
      </c>
      <c r="BS82">
        <f t="shared" si="126"/>
        <v>1.9373684882565634</v>
      </c>
      <c r="BT82">
        <f t="shared" si="127"/>
        <v>2.096786250426343</v>
      </c>
      <c r="BU82">
        <f t="shared" si="82"/>
        <v>0.15941776216978054</v>
      </c>
      <c r="BV82" t="str">
        <f t="shared" si="83"/>
        <v>No Curl</v>
      </c>
      <c r="BW82">
        <f t="shared" si="128"/>
        <v>13.188933279503667</v>
      </c>
      <c r="BX82">
        <f t="shared" si="129"/>
        <v>0</v>
      </c>
      <c r="BY82">
        <f t="shared" si="84"/>
        <v>2.0769584053703785</v>
      </c>
      <c r="BZ82">
        <f t="shared" si="130"/>
        <v>2.1994202127408604</v>
      </c>
      <c r="CA82">
        <f t="shared" si="131"/>
        <v>0</v>
      </c>
      <c r="CC82">
        <f t="shared" si="132"/>
        <v>1.7072683200105958</v>
      </c>
      <c r="CD82">
        <f t="shared" si="166"/>
        <v>0.63</v>
      </c>
      <c r="CE82">
        <f t="shared" si="134"/>
        <v>0.56574074074073799</v>
      </c>
      <c r="CF82">
        <f t="shared" si="135"/>
        <v>1.9138505282270677</v>
      </c>
      <c r="CG82">
        <f t="shared" si="136"/>
        <v>2.12043273644354</v>
      </c>
      <c r="CH82">
        <f t="shared" si="88"/>
        <v>0.20658220821647211</v>
      </c>
      <c r="CI82" t="str">
        <f t="shared" si="89"/>
        <v>No Curl</v>
      </c>
      <c r="CJ82">
        <f t="shared" si="137"/>
        <v>13.06127570042182</v>
      </c>
      <c r="CK82">
        <f t="shared" si="138"/>
        <v>0</v>
      </c>
      <c r="CL82">
        <f t="shared" si="90"/>
        <v>2.0953034615377915</v>
      </c>
      <c r="CM82">
        <f t="shared" si="139"/>
        <v>2.8256260015367798</v>
      </c>
      <c r="CN82">
        <f t="shared" si="140"/>
        <v>0</v>
      </c>
    </row>
    <row r="83" spans="1:92" x14ac:dyDescent="0.25">
      <c r="A83">
        <v>0.68</v>
      </c>
      <c r="B83">
        <f t="shared" si="168"/>
        <v>2.6030999999999999E-2</v>
      </c>
      <c r="C83">
        <f t="shared" si="169"/>
        <v>1.5618599999999998</v>
      </c>
      <c r="D83">
        <f t="shared" si="172"/>
        <v>0.55211267605633807</v>
      </c>
      <c r="E83">
        <f t="shared" si="170"/>
        <v>0.35349690500834785</v>
      </c>
      <c r="F83">
        <f t="shared" si="171"/>
        <v>9.2018779342723026E-3</v>
      </c>
      <c r="H83">
        <v>60</v>
      </c>
      <c r="I83">
        <v>6</v>
      </c>
      <c r="J83">
        <f t="shared" si="91"/>
        <v>1.7853333333333319</v>
      </c>
      <c r="K83">
        <f t="shared" si="141"/>
        <v>0.63</v>
      </c>
      <c r="L83">
        <f t="shared" si="92"/>
        <v>0.99609447647387028</v>
      </c>
      <c r="M83" t="str">
        <f t="shared" si="58"/>
        <v>No Curl</v>
      </c>
      <c r="N83">
        <f t="shared" si="142"/>
        <v>11.955983333333316</v>
      </c>
      <c r="P83">
        <f t="shared" si="154"/>
        <v>1.8714530246730188</v>
      </c>
      <c r="Q83">
        <f t="shared" si="144"/>
        <v>0.63</v>
      </c>
      <c r="R83">
        <f t="shared" si="155"/>
        <v>0.54814814814814616</v>
      </c>
      <c r="S83">
        <f t="shared" si="156"/>
        <v>1.9032787302572189</v>
      </c>
      <c r="T83">
        <f t="shared" si="157"/>
        <v>1.9351044358414204</v>
      </c>
      <c r="U83">
        <f t="shared" si="158"/>
        <v>3.1825705584200836E-2</v>
      </c>
      <c r="V83" t="str">
        <f t="shared" si="159"/>
        <v>Weak initial curl</v>
      </c>
      <c r="W83">
        <f t="shared" si="152"/>
        <v>13.193078566340715</v>
      </c>
      <c r="X83">
        <f t="shared" si="153"/>
        <v>9.8829542780990241E-3</v>
      </c>
      <c r="Y83">
        <f t="shared" si="160"/>
        <v>1.9309061708606865</v>
      </c>
      <c r="Z83">
        <f t="shared" si="161"/>
        <v>0.47218743168118427</v>
      </c>
      <c r="AA83">
        <f t="shared" si="151"/>
        <v>1.057322996371917E-2</v>
      </c>
      <c r="AC83">
        <f t="shared" si="96"/>
        <v>1.8456529353507691</v>
      </c>
      <c r="AD83">
        <f t="shared" si="162"/>
        <v>0.63</v>
      </c>
      <c r="AE83">
        <f t="shared" si="98"/>
        <v>0.55185185185184971</v>
      </c>
      <c r="AF83">
        <f t="shared" si="99"/>
        <v>1.9090169764004314</v>
      </c>
      <c r="AG83">
        <f t="shared" si="100"/>
        <v>1.9723810174500931</v>
      </c>
      <c r="AH83">
        <f t="shared" si="64"/>
        <v>6.3364041049661979E-2</v>
      </c>
      <c r="AI83" t="str">
        <f t="shared" si="65"/>
        <v>Weak initial curl</v>
      </c>
      <c r="AJ83">
        <f t="shared" si="101"/>
        <v>13.237409600661037</v>
      </c>
      <c r="AK83">
        <f t="shared" si="102"/>
        <v>8.2336695830767161E-3</v>
      </c>
      <c r="AL83">
        <f t="shared" si="66"/>
        <v>1.9641473803611667</v>
      </c>
      <c r="AM83">
        <f t="shared" si="103"/>
        <v>0.92423043488320689</v>
      </c>
      <c r="AN83">
        <f t="shared" si="104"/>
        <v>5.2971948847928968E-3</v>
      </c>
      <c r="AP83">
        <f t="shared" si="105"/>
        <v>1.8204262841992458</v>
      </c>
      <c r="AQ83">
        <f t="shared" si="163"/>
        <v>0.63</v>
      </c>
      <c r="AR83">
        <f t="shared" si="107"/>
        <v>0.55555555555555325</v>
      </c>
      <c r="AS83">
        <f t="shared" si="108"/>
        <v>1.9150576590003789</v>
      </c>
      <c r="AT83">
        <f t="shared" si="109"/>
        <v>2.0096890338015139</v>
      </c>
      <c r="AU83">
        <f t="shared" si="70"/>
        <v>9.4631374801134038E-2</v>
      </c>
      <c r="AV83" t="str">
        <f t="shared" si="71"/>
        <v>Weak initial curl</v>
      </c>
      <c r="AW83">
        <f t="shared" si="110"/>
        <v>13.284745277510627</v>
      </c>
      <c r="AX83">
        <f t="shared" si="111"/>
        <v>8.1355880349063565E-3</v>
      </c>
      <c r="AY83">
        <f t="shared" si="72"/>
        <v>1.9975712862581263</v>
      </c>
      <c r="AZ83">
        <f t="shared" si="112"/>
        <v>1.357269589327031</v>
      </c>
      <c r="BA83">
        <f t="shared" si="113"/>
        <v>6.1931558440357429E-3</v>
      </c>
      <c r="BC83">
        <f t="shared" si="114"/>
        <v>1.7959133700360113</v>
      </c>
      <c r="BD83">
        <f t="shared" si="164"/>
        <v>0.63</v>
      </c>
      <c r="BE83">
        <f t="shared" si="116"/>
        <v>0.55925925925925679</v>
      </c>
      <c r="BF83">
        <f t="shared" si="117"/>
        <v>1.9210895657914133</v>
      </c>
      <c r="BG83">
        <f t="shared" si="118"/>
        <v>2.0462657615468136</v>
      </c>
      <c r="BH83">
        <f t="shared" si="76"/>
        <v>0.12517619575540118</v>
      </c>
      <c r="BI83" t="str">
        <f t="shared" si="77"/>
        <v>No Curl</v>
      </c>
      <c r="BJ83">
        <f t="shared" si="119"/>
        <v>13.332331219723288</v>
      </c>
      <c r="BK83">
        <f t="shared" si="120"/>
        <v>0</v>
      </c>
      <c r="BL83">
        <f t="shared" si="78"/>
        <v>2.0304601866623977</v>
      </c>
      <c r="BM83">
        <f t="shared" si="121"/>
        <v>1.7663985751125091</v>
      </c>
      <c r="BN83">
        <f t="shared" si="122"/>
        <v>0</v>
      </c>
      <c r="BP83">
        <f t="shared" si="123"/>
        <v>1.7690067458966157</v>
      </c>
      <c r="BQ83">
        <f t="shared" si="165"/>
        <v>0.63</v>
      </c>
      <c r="BR83">
        <f t="shared" si="125"/>
        <v>0.56296296296296033</v>
      </c>
      <c r="BS83">
        <f t="shared" si="126"/>
        <v>1.927622557097854</v>
      </c>
      <c r="BT83">
        <f t="shared" si="127"/>
        <v>2.0862383682990906</v>
      </c>
      <c r="BU83">
        <f t="shared" si="82"/>
        <v>0.15861581120123747</v>
      </c>
      <c r="BV83" t="str">
        <f t="shared" si="83"/>
        <v>No Curl</v>
      </c>
      <c r="BW83">
        <f t="shared" si="128"/>
        <v>13.382670128329323</v>
      </c>
      <c r="BX83">
        <f t="shared" si="129"/>
        <v>0</v>
      </c>
      <c r="BY83">
        <f t="shared" si="84"/>
        <v>2.0665102672072266</v>
      </c>
      <c r="BZ83">
        <f t="shared" si="130"/>
        <v>2.1994202127408604</v>
      </c>
      <c r="CA83">
        <f t="shared" si="131"/>
        <v>0</v>
      </c>
      <c r="CC83">
        <f t="shared" si="132"/>
        <v>1.6985614018298796</v>
      </c>
      <c r="CD83">
        <f t="shared" si="166"/>
        <v>0.63</v>
      </c>
      <c r="CE83">
        <f t="shared" si="134"/>
        <v>0.56481481481481211</v>
      </c>
      <c r="CF83">
        <f t="shared" si="135"/>
        <v>1.9040900589651004</v>
      </c>
      <c r="CG83">
        <f t="shared" si="136"/>
        <v>2.1096187161003219</v>
      </c>
      <c r="CH83">
        <f t="shared" si="88"/>
        <v>0.20552865713522117</v>
      </c>
      <c r="CI83" t="str">
        <f t="shared" si="89"/>
        <v>No Curl</v>
      </c>
      <c r="CJ83">
        <f t="shared" si="137"/>
        <v>13.252660753244527</v>
      </c>
      <c r="CK83">
        <f t="shared" si="138"/>
        <v>0</v>
      </c>
      <c r="CL83">
        <f t="shared" si="90"/>
        <v>2.0846175982850434</v>
      </c>
      <c r="CM83">
        <f t="shared" si="139"/>
        <v>2.8256260015367798</v>
      </c>
      <c r="CN83">
        <f t="shared" si="140"/>
        <v>0</v>
      </c>
    </row>
    <row r="84" spans="1:92" x14ac:dyDescent="0.25">
      <c r="A84">
        <v>0.69</v>
      </c>
      <c r="B84">
        <f t="shared" si="168"/>
        <v>2.5904E-2</v>
      </c>
      <c r="C84">
        <f t="shared" si="169"/>
        <v>1.5542400000000001</v>
      </c>
      <c r="D84">
        <f t="shared" si="172"/>
        <v>0.55140845070422539</v>
      </c>
      <c r="E84">
        <f t="shared" si="170"/>
        <v>0.35477690106047033</v>
      </c>
      <c r="F84">
        <f t="shared" si="171"/>
        <v>9.1901408450704228E-3</v>
      </c>
      <c r="H84">
        <v>61</v>
      </c>
      <c r="I84">
        <v>6.1</v>
      </c>
      <c r="J84">
        <f t="shared" si="91"/>
        <v>1.778333333333332</v>
      </c>
      <c r="K84">
        <f t="shared" si="141"/>
        <v>0.63</v>
      </c>
      <c r="L84">
        <f t="shared" si="92"/>
        <v>0.99607916355489179</v>
      </c>
      <c r="M84" t="str">
        <f t="shared" si="58"/>
        <v>No Curl</v>
      </c>
      <c r="N84">
        <f t="shared" si="142"/>
        <v>12.134166666666649</v>
      </c>
      <c r="P84">
        <f t="shared" si="154"/>
        <v>1.8620232647064656</v>
      </c>
      <c r="Q84">
        <f t="shared" si="144"/>
        <v>0.63</v>
      </c>
      <c r="R84">
        <f t="shared" si="155"/>
        <v>0.54814814814814616</v>
      </c>
      <c r="S84">
        <f t="shared" si="156"/>
        <v>1.89368860892414</v>
      </c>
      <c r="T84">
        <f t="shared" si="157"/>
        <v>1.9253539531418158</v>
      </c>
      <c r="U84">
        <f t="shared" si="158"/>
        <v>3.1665344217675084E-2</v>
      </c>
      <c r="V84" t="str">
        <f t="shared" si="159"/>
        <v>Weak initial curl</v>
      </c>
      <c r="W84">
        <f t="shared" si="152"/>
        <v>13.383406439366437</v>
      </c>
      <c r="X84">
        <f t="shared" si="153"/>
        <v>1.0337790201729239E-2</v>
      </c>
      <c r="Y84">
        <f t="shared" si="160"/>
        <v>1.9211768421150002</v>
      </c>
      <c r="Z84">
        <f t="shared" si="161"/>
        <v>0.47218743168118343</v>
      </c>
      <c r="AA84">
        <f t="shared" si="151"/>
        <v>1.1320302997428137E-2</v>
      </c>
      <c r="AC84">
        <f t="shared" si="96"/>
        <v>1.8363524292161244</v>
      </c>
      <c r="AD84">
        <f t="shared" si="162"/>
        <v>0.63</v>
      </c>
      <c r="AE84">
        <f t="shared" si="98"/>
        <v>0.55092592592592382</v>
      </c>
      <c r="AF84">
        <f t="shared" si="99"/>
        <v>1.8993971699026411</v>
      </c>
      <c r="AG84">
        <f t="shared" si="100"/>
        <v>1.9624419105891571</v>
      </c>
      <c r="AH84">
        <f t="shared" si="64"/>
        <v>6.3044740686516332E-2</v>
      </c>
      <c r="AI84" t="str">
        <f t="shared" si="65"/>
        <v>Weak initial curl</v>
      </c>
      <c r="AJ84">
        <f t="shared" si="101"/>
        <v>13.428311298301081</v>
      </c>
      <c r="AK84">
        <f t="shared" si="102"/>
        <v>8.6733681902930009E-3</v>
      </c>
      <c r="AL84">
        <f t="shared" si="66"/>
        <v>1.9542497639618388</v>
      </c>
      <c r="AM84">
        <f t="shared" si="103"/>
        <v>0.92423043488320644</v>
      </c>
      <c r="AN84">
        <f t="shared" si="104"/>
        <v>5.9260403244433303E-3</v>
      </c>
      <c r="AP84">
        <f t="shared" si="105"/>
        <v>1.8112444883674492</v>
      </c>
      <c r="AQ84">
        <f t="shared" si="163"/>
        <v>0.63</v>
      </c>
      <c r="AR84">
        <f t="shared" si="107"/>
        <v>0.55462962962962736</v>
      </c>
      <c r="AS84">
        <f t="shared" si="108"/>
        <v>1.9053985650927152</v>
      </c>
      <c r="AT84">
        <f t="shared" si="109"/>
        <v>1.999552641817983</v>
      </c>
      <c r="AU84">
        <f t="shared" si="70"/>
        <v>9.4154076725266878E-2</v>
      </c>
      <c r="AV84" t="str">
        <f t="shared" si="71"/>
        <v>Weak initial curl</v>
      </c>
      <c r="AW84">
        <f t="shared" si="110"/>
        <v>13.476251043410665</v>
      </c>
      <c r="AX84">
        <f t="shared" si="111"/>
        <v>8.55517681918384E-3</v>
      </c>
      <c r="AY84">
        <f t="shared" si="72"/>
        <v>1.987496013301963</v>
      </c>
      <c r="AZ84">
        <f t="shared" si="112"/>
        <v>1.3572695893270306</v>
      </c>
      <c r="BA84">
        <f t="shared" si="113"/>
        <v>6.8129329020788498E-3</v>
      </c>
      <c r="BC84">
        <f t="shared" si="114"/>
        <v>1.786847459964642</v>
      </c>
      <c r="BD84">
        <f t="shared" si="164"/>
        <v>0.63</v>
      </c>
      <c r="BE84">
        <f t="shared" si="116"/>
        <v>0.55833333333333091</v>
      </c>
      <c r="BF84">
        <f t="shared" si="117"/>
        <v>1.9113917565690446</v>
      </c>
      <c r="BG84">
        <f t="shared" si="118"/>
        <v>2.0359360531734452</v>
      </c>
      <c r="BH84">
        <f t="shared" si="76"/>
        <v>0.12454429660440158</v>
      </c>
      <c r="BI84" t="str">
        <f t="shared" si="77"/>
        <v>No Curl</v>
      </c>
      <c r="BJ84">
        <f t="shared" si="119"/>
        <v>13.524440176302429</v>
      </c>
      <c r="BK84">
        <f t="shared" si="120"/>
        <v>0</v>
      </c>
      <c r="BL84">
        <f t="shared" si="78"/>
        <v>2.0202102660577044</v>
      </c>
      <c r="BM84">
        <f t="shared" si="121"/>
        <v>1.7663985751125093</v>
      </c>
      <c r="BN84">
        <f t="shared" si="122"/>
        <v>0</v>
      </c>
      <c r="BP84">
        <f t="shared" si="123"/>
        <v>1.7600721933054828</v>
      </c>
      <c r="BQ84">
        <f t="shared" si="165"/>
        <v>0.63</v>
      </c>
      <c r="BR84">
        <f t="shared" si="125"/>
        <v>0.56203703703703445</v>
      </c>
      <c r="BS84">
        <f t="shared" si="126"/>
        <v>1.9178868988522346</v>
      </c>
      <c r="BT84">
        <f t="shared" si="127"/>
        <v>2.0757016043989847</v>
      </c>
      <c r="BU84">
        <f t="shared" si="82"/>
        <v>0.15781470554675092</v>
      </c>
      <c r="BV84" t="str">
        <f t="shared" si="83"/>
        <v>No Curl</v>
      </c>
      <c r="BW84">
        <f t="shared" si="128"/>
        <v>13.575432384039109</v>
      </c>
      <c r="BX84">
        <f t="shared" si="129"/>
        <v>0</v>
      </c>
      <c r="BY84">
        <f t="shared" si="84"/>
        <v>2.0560731421339011</v>
      </c>
      <c r="BZ84">
        <f t="shared" si="130"/>
        <v>2.1994202127408609</v>
      </c>
      <c r="CA84">
        <f t="shared" si="131"/>
        <v>0</v>
      </c>
      <c r="CC84">
        <f t="shared" si="132"/>
        <v>1.6898636389120201</v>
      </c>
      <c r="CD84">
        <f t="shared" si="166"/>
        <v>0.63</v>
      </c>
      <c r="CE84">
        <f t="shared" si="134"/>
        <v>0.56388888888888622</v>
      </c>
      <c r="CF84">
        <f t="shared" si="135"/>
        <v>1.8943398527674971</v>
      </c>
      <c r="CG84">
        <f t="shared" si="136"/>
        <v>2.0988160666229749</v>
      </c>
      <c r="CH84">
        <f t="shared" si="88"/>
        <v>0.20447621385547743</v>
      </c>
      <c r="CI84" t="str">
        <f t="shared" si="89"/>
        <v>No Curl</v>
      </c>
      <c r="CJ84">
        <f t="shared" si="137"/>
        <v>13.443069759141038</v>
      </c>
      <c r="CK84">
        <f t="shared" si="138"/>
        <v>0</v>
      </c>
      <c r="CL84">
        <f t="shared" si="90"/>
        <v>2.0739429711418933</v>
      </c>
      <c r="CM84">
        <f t="shared" si="139"/>
        <v>2.8256260015367807</v>
      </c>
      <c r="CN84">
        <f t="shared" si="140"/>
        <v>0</v>
      </c>
    </row>
    <row r="85" spans="1:92" x14ac:dyDescent="0.25">
      <c r="A85">
        <v>0.7</v>
      </c>
      <c r="B85">
        <f t="shared" ref="B85:B116" si="173">0.03-($A85-0.05)^2*0.01</f>
        <v>2.5774999999999999E-2</v>
      </c>
      <c r="C85">
        <f t="shared" si="169"/>
        <v>1.5465</v>
      </c>
      <c r="D85">
        <f t="shared" si="172"/>
        <v>0.55070422535211272</v>
      </c>
      <c r="E85">
        <f t="shared" si="170"/>
        <v>0.35609713892797462</v>
      </c>
      <c r="F85">
        <f t="shared" si="171"/>
        <v>9.1784037558685465E-3</v>
      </c>
      <c r="H85">
        <v>62</v>
      </c>
      <c r="I85">
        <v>6.2</v>
      </c>
      <c r="J85">
        <f t="shared" si="91"/>
        <v>1.7713333333333321</v>
      </c>
      <c r="K85">
        <f t="shared" si="141"/>
        <v>0.63</v>
      </c>
      <c r="L85">
        <f t="shared" si="92"/>
        <v>0.99606373008434868</v>
      </c>
      <c r="M85" t="str">
        <f t="shared" si="58"/>
        <v>No Curl</v>
      </c>
      <c r="N85">
        <f t="shared" si="142"/>
        <v>12.311649999999982</v>
      </c>
      <c r="P85">
        <f t="shared" si="154"/>
        <v>1.8526036200866562</v>
      </c>
      <c r="Q85">
        <f t="shared" si="144"/>
        <v>0.63</v>
      </c>
      <c r="R85">
        <f t="shared" si="155"/>
        <v>0.54722222222222028</v>
      </c>
      <c r="S85">
        <f t="shared" si="156"/>
        <v>1.884108774958178</v>
      </c>
      <c r="T85">
        <f t="shared" si="157"/>
        <v>1.915613929829701</v>
      </c>
      <c r="U85">
        <f t="shared" si="158"/>
        <v>3.1505154871522389E-2</v>
      </c>
      <c r="V85" t="str">
        <f t="shared" si="159"/>
        <v>Weak initial curl</v>
      </c>
      <c r="W85">
        <f t="shared" si="152"/>
        <v>13.572775300258851</v>
      </c>
      <c r="X85">
        <f t="shared" si="153"/>
        <v>1.0797769983596564E-2</v>
      </c>
      <c r="Y85">
        <f t="shared" si="160"/>
        <v>1.9114579500648603</v>
      </c>
      <c r="Z85">
        <f t="shared" si="161"/>
        <v>0.47218743168118343</v>
      </c>
      <c r="AA85">
        <f t="shared" si="151"/>
        <v>1.2100083376285861E-2</v>
      </c>
      <c r="AC85">
        <f t="shared" si="96"/>
        <v>1.8270618670781893</v>
      </c>
      <c r="AD85">
        <f t="shared" si="162"/>
        <v>0.63</v>
      </c>
      <c r="AE85">
        <f t="shared" si="98"/>
        <v>0.54999999999999793</v>
      </c>
      <c r="AF85">
        <f t="shared" si="99"/>
        <v>1.8897876487939227</v>
      </c>
      <c r="AG85">
        <f t="shared" si="100"/>
        <v>1.9525134305096554</v>
      </c>
      <c r="AH85">
        <f t="shared" si="64"/>
        <v>6.2725781715733064E-2</v>
      </c>
      <c r="AI85" t="str">
        <f t="shared" si="65"/>
        <v>Weak initial curl</v>
      </c>
      <c r="AJ85">
        <f t="shared" si="101"/>
        <v>13.618251015291344</v>
      </c>
      <c r="AK85">
        <f t="shared" si="102"/>
        <v>9.1182101611946356E-3</v>
      </c>
      <c r="AL85">
        <f t="shared" si="66"/>
        <v>1.9443627299828095</v>
      </c>
      <c r="AM85">
        <f t="shared" si="103"/>
        <v>0.924230434883206</v>
      </c>
      <c r="AN85">
        <f t="shared" si="104"/>
        <v>6.5865226868788585E-3</v>
      </c>
      <c r="AP85">
        <f t="shared" si="105"/>
        <v>1.8020724667362196</v>
      </c>
      <c r="AQ85">
        <f t="shared" si="163"/>
        <v>0.63</v>
      </c>
      <c r="AR85">
        <f t="shared" si="107"/>
        <v>0.55370370370370148</v>
      </c>
      <c r="AS85">
        <f t="shared" si="108"/>
        <v>1.8957497534787202</v>
      </c>
      <c r="AT85">
        <f t="shared" si="109"/>
        <v>1.9894270402212226</v>
      </c>
      <c r="AU85">
        <f t="shared" si="70"/>
        <v>9.3677286742501531E-2</v>
      </c>
      <c r="AV85" t="str">
        <f t="shared" si="71"/>
        <v>Weak initial curl</v>
      </c>
      <c r="AW85">
        <f t="shared" si="110"/>
        <v>13.666790899919937</v>
      </c>
      <c r="AX85">
        <f t="shared" si="111"/>
        <v>8.9799081931369873E-3</v>
      </c>
      <c r="AY85">
        <f t="shared" si="72"/>
        <v>1.9774314656701746</v>
      </c>
      <c r="AZ85">
        <f t="shared" si="112"/>
        <v>1.357269589327031</v>
      </c>
      <c r="BA85">
        <f t="shared" si="113"/>
        <v>7.4629248215940776E-3</v>
      </c>
      <c r="BC85">
        <f t="shared" si="114"/>
        <v>1.7777911584611452</v>
      </c>
      <c r="BD85">
        <f t="shared" si="164"/>
        <v>0.63</v>
      </c>
      <c r="BE85">
        <f t="shared" si="116"/>
        <v>0.55740740740740502</v>
      </c>
      <c r="BF85">
        <f t="shared" si="117"/>
        <v>1.9017042256372603</v>
      </c>
      <c r="BG85">
        <f t="shared" si="118"/>
        <v>2.0256172928133735</v>
      </c>
      <c r="BH85">
        <f t="shared" si="76"/>
        <v>0.12391306717611417</v>
      </c>
      <c r="BI85" t="str">
        <f t="shared" si="77"/>
        <v>No Curl</v>
      </c>
      <c r="BJ85">
        <f t="shared" si="119"/>
        <v>13.715579351959333</v>
      </c>
      <c r="BK85">
        <f t="shared" si="120"/>
        <v>0</v>
      </c>
      <c r="BL85">
        <f t="shared" si="78"/>
        <v>2.009971208902686</v>
      </c>
      <c r="BM85">
        <f t="shared" si="121"/>
        <v>1.7663985751125098</v>
      </c>
      <c r="BN85">
        <f t="shared" si="122"/>
        <v>0</v>
      </c>
      <c r="BP85">
        <f t="shared" si="123"/>
        <v>1.7511470683133836</v>
      </c>
      <c r="BQ85">
        <f t="shared" si="165"/>
        <v>0.63</v>
      </c>
      <c r="BR85">
        <f t="shared" si="125"/>
        <v>0.56111111111110856</v>
      </c>
      <c r="BS85">
        <f t="shared" si="126"/>
        <v>1.9081615135197052</v>
      </c>
      <c r="BT85">
        <f t="shared" si="127"/>
        <v>2.0651759587260252</v>
      </c>
      <c r="BU85">
        <f t="shared" si="82"/>
        <v>0.1570144452063208</v>
      </c>
      <c r="BV85" t="str">
        <f t="shared" si="83"/>
        <v>No Curl</v>
      </c>
      <c r="BW85">
        <f t="shared" si="128"/>
        <v>13.767221073924333</v>
      </c>
      <c r="BX85">
        <f t="shared" si="129"/>
        <v>0</v>
      </c>
      <c r="BY85">
        <f t="shared" si="84"/>
        <v>2.0456470301504033</v>
      </c>
      <c r="BZ85">
        <f t="shared" si="130"/>
        <v>2.1994202127408604</v>
      </c>
      <c r="CA85">
        <f t="shared" si="131"/>
        <v>0</v>
      </c>
      <c r="CC85">
        <f t="shared" si="132"/>
        <v>1.6811750312570175</v>
      </c>
      <c r="CD85">
        <f t="shared" si="166"/>
        <v>0.63</v>
      </c>
      <c r="CE85">
        <f t="shared" si="134"/>
        <v>0.56296296296296033</v>
      </c>
      <c r="CF85">
        <f t="shared" si="135"/>
        <v>1.8845999096342576</v>
      </c>
      <c r="CG85">
        <f t="shared" si="136"/>
        <v>2.0880247880114986</v>
      </c>
      <c r="CH85">
        <f t="shared" si="88"/>
        <v>0.20342487837724055</v>
      </c>
      <c r="CI85" t="str">
        <f t="shared" si="89"/>
        <v>No Curl</v>
      </c>
      <c r="CJ85">
        <f t="shared" si="137"/>
        <v>13.632503744417788</v>
      </c>
      <c r="CK85">
        <f t="shared" si="138"/>
        <v>0</v>
      </c>
      <c r="CL85">
        <f t="shared" si="90"/>
        <v>2.0632795801083401</v>
      </c>
      <c r="CM85">
        <f t="shared" si="139"/>
        <v>2.8256260015367807</v>
      </c>
      <c r="CN85">
        <f t="shared" si="140"/>
        <v>0</v>
      </c>
    </row>
    <row r="86" spans="1:92" x14ac:dyDescent="0.25">
      <c r="A86">
        <v>0.71</v>
      </c>
      <c r="B86">
        <f t="shared" si="173"/>
        <v>2.5644E-2</v>
      </c>
      <c r="C86">
        <f t="shared" si="169"/>
        <v>1.53864</v>
      </c>
      <c r="D86">
        <f t="shared" si="172"/>
        <v>0.55000000000000004</v>
      </c>
      <c r="E86">
        <f t="shared" si="170"/>
        <v>0.35745853480996209</v>
      </c>
      <c r="F86">
        <f t="shared" si="171"/>
        <v>9.1666666666666684E-3</v>
      </c>
      <c r="H86">
        <v>63</v>
      </c>
      <c r="I86">
        <v>6.3</v>
      </c>
      <c r="J86">
        <f t="shared" si="91"/>
        <v>1.7643333333333322</v>
      </c>
      <c r="K86">
        <f t="shared" si="141"/>
        <v>0.63</v>
      </c>
      <c r="L86">
        <f t="shared" si="92"/>
        <v>0.99604817463304485</v>
      </c>
      <c r="M86" t="str">
        <f t="shared" si="58"/>
        <v>No Curl</v>
      </c>
      <c r="N86">
        <f t="shared" si="142"/>
        <v>12.488433333333315</v>
      </c>
      <c r="P86">
        <f t="shared" si="154"/>
        <v>1.8431940908135904</v>
      </c>
      <c r="Q86">
        <f t="shared" si="144"/>
        <v>0.63</v>
      </c>
      <c r="R86">
        <f t="shared" si="155"/>
        <v>0.54629629629629439</v>
      </c>
      <c r="S86">
        <f t="shared" si="156"/>
        <v>1.8745392283593325</v>
      </c>
      <c r="T86">
        <f t="shared" si="157"/>
        <v>1.9058843659050759</v>
      </c>
      <c r="U86">
        <f t="shared" si="158"/>
        <v>3.1345137545742752E-2</v>
      </c>
      <c r="V86" t="str">
        <f t="shared" si="159"/>
        <v>Weak initial curl</v>
      </c>
      <c r="W86">
        <f t="shared" si="152"/>
        <v>13.761186177754668</v>
      </c>
      <c r="X86">
        <f t="shared" si="153"/>
        <v>1.1262893623701E-2</v>
      </c>
      <c r="Y86">
        <f t="shared" si="160"/>
        <v>1.9017494947102671</v>
      </c>
      <c r="Z86">
        <f t="shared" si="161"/>
        <v>0.47218743168118438</v>
      </c>
      <c r="AA86">
        <f t="shared" si="151"/>
        <v>1.2912934825996432E-2</v>
      </c>
      <c r="AC86">
        <f t="shared" si="96"/>
        <v>1.8177812489369636</v>
      </c>
      <c r="AD86">
        <f t="shared" si="162"/>
        <v>0.63</v>
      </c>
      <c r="AE86">
        <f t="shared" si="98"/>
        <v>0.54907407407407205</v>
      </c>
      <c r="AF86">
        <f t="shared" si="99"/>
        <v>1.8801884130742761</v>
      </c>
      <c r="AG86">
        <f t="shared" si="100"/>
        <v>1.9425955772115879</v>
      </c>
      <c r="AH86">
        <f t="shared" si="64"/>
        <v>6.2407164137312177E-2</v>
      </c>
      <c r="AI86" t="str">
        <f t="shared" si="65"/>
        <v>Weak initial curl</v>
      </c>
      <c r="AJ86">
        <f t="shared" si="101"/>
        <v>13.807229780170736</v>
      </c>
      <c r="AK86">
        <f t="shared" si="102"/>
        <v>9.5681954957816204E-3</v>
      </c>
      <c r="AL86">
        <f t="shared" si="66"/>
        <v>1.9344862784240791</v>
      </c>
      <c r="AM86">
        <f t="shared" si="103"/>
        <v>0.924230434883206</v>
      </c>
      <c r="AN86">
        <f t="shared" si="104"/>
        <v>7.2790056628334824E-3</v>
      </c>
      <c r="AP86">
        <f t="shared" si="105"/>
        <v>1.7929102193055573</v>
      </c>
      <c r="AQ86">
        <f t="shared" si="163"/>
        <v>0.63</v>
      </c>
      <c r="AR86">
        <f t="shared" si="107"/>
        <v>0.55277777777777559</v>
      </c>
      <c r="AS86">
        <f t="shared" si="108"/>
        <v>1.8861112241583942</v>
      </c>
      <c r="AT86">
        <f t="shared" si="109"/>
        <v>1.979312229011233</v>
      </c>
      <c r="AU86">
        <f t="shared" si="70"/>
        <v>9.3201004852837888E-2</v>
      </c>
      <c r="AV86" t="str">
        <f t="shared" si="71"/>
        <v>Weak initial curl</v>
      </c>
      <c r="AW86">
        <f t="shared" si="110"/>
        <v>13.856365875267809</v>
      </c>
      <c r="AX86">
        <f t="shared" si="111"/>
        <v>9.4097821567657985E-3</v>
      </c>
      <c r="AY86">
        <f t="shared" si="72"/>
        <v>1.9673776433627614</v>
      </c>
      <c r="AZ86">
        <f t="shared" si="112"/>
        <v>1.3572695893270306</v>
      </c>
      <c r="BA86">
        <f t="shared" si="113"/>
        <v>8.1434952385846786E-3</v>
      </c>
      <c r="BC86">
        <f t="shared" si="114"/>
        <v>1.7687444655255207</v>
      </c>
      <c r="BD86">
        <f t="shared" si="164"/>
        <v>0.63</v>
      </c>
      <c r="BE86">
        <f t="shared" si="116"/>
        <v>0.55648148148147913</v>
      </c>
      <c r="BF86">
        <f t="shared" si="117"/>
        <v>1.8920269729960604</v>
      </c>
      <c r="BG86">
        <f t="shared" si="118"/>
        <v>2.0153094804665983</v>
      </c>
      <c r="BH86">
        <f t="shared" si="76"/>
        <v>0.12328250747053882</v>
      </c>
      <c r="BI86" t="str">
        <f t="shared" si="77"/>
        <v>No Curl</v>
      </c>
      <c r="BJ86">
        <f t="shared" si="119"/>
        <v>13.905749774523059</v>
      </c>
      <c r="BK86">
        <f t="shared" si="120"/>
        <v>0</v>
      </c>
      <c r="BL86">
        <f t="shared" si="78"/>
        <v>1.9997430151973419</v>
      </c>
      <c r="BM86">
        <f t="shared" si="121"/>
        <v>1.76639857511251</v>
      </c>
      <c r="BN86">
        <f t="shared" si="122"/>
        <v>0</v>
      </c>
      <c r="BP86">
        <f t="shared" si="123"/>
        <v>1.7422313709203177</v>
      </c>
      <c r="BQ86">
        <f t="shared" si="165"/>
        <v>0.63</v>
      </c>
      <c r="BR86">
        <f t="shared" si="125"/>
        <v>0.56018518518518268</v>
      </c>
      <c r="BS86">
        <f t="shared" si="126"/>
        <v>1.8984464011002657</v>
      </c>
      <c r="BT86">
        <f t="shared" si="127"/>
        <v>2.0546614312802123</v>
      </c>
      <c r="BU86">
        <f t="shared" si="82"/>
        <v>0.15621503017994731</v>
      </c>
      <c r="BV86" t="str">
        <f t="shared" si="83"/>
        <v>No Curl</v>
      </c>
      <c r="BW86">
        <f t="shared" si="128"/>
        <v>13.958037225276303</v>
      </c>
      <c r="BX86">
        <f t="shared" si="129"/>
        <v>0</v>
      </c>
      <c r="BY86">
        <f t="shared" si="84"/>
        <v>2.0352319312567331</v>
      </c>
      <c r="BZ86">
        <f t="shared" si="130"/>
        <v>2.1994202127408604</v>
      </c>
      <c r="CA86">
        <f t="shared" si="131"/>
        <v>0</v>
      </c>
      <c r="CC86">
        <f t="shared" si="132"/>
        <v>1.6724955788648717</v>
      </c>
      <c r="CD86">
        <f t="shared" si="166"/>
        <v>0.63</v>
      </c>
      <c r="CE86">
        <f t="shared" si="134"/>
        <v>0.56203703703703445</v>
      </c>
      <c r="CF86">
        <f t="shared" si="135"/>
        <v>1.8748702295653819</v>
      </c>
      <c r="CG86">
        <f t="shared" si="136"/>
        <v>2.0772448802658929</v>
      </c>
      <c r="CH86">
        <f t="shared" si="88"/>
        <v>0.20237465070051064</v>
      </c>
      <c r="CI86" t="str">
        <f t="shared" si="89"/>
        <v>No Curl</v>
      </c>
      <c r="CJ86">
        <f t="shared" si="137"/>
        <v>13.820963735381213</v>
      </c>
      <c r="CK86">
        <f t="shared" si="138"/>
        <v>0</v>
      </c>
      <c r="CL86">
        <f t="shared" si="90"/>
        <v>2.0526274251843835</v>
      </c>
      <c r="CM86">
        <f t="shared" si="139"/>
        <v>2.8256260015367802</v>
      </c>
      <c r="CN86">
        <f t="shared" si="140"/>
        <v>0</v>
      </c>
    </row>
    <row r="87" spans="1:92" x14ac:dyDescent="0.25">
      <c r="A87">
        <v>0.72</v>
      </c>
      <c r="B87">
        <f t="shared" si="173"/>
        <v>2.5510999999999999E-2</v>
      </c>
      <c r="C87">
        <f t="shared" si="169"/>
        <v>1.5306599999999999</v>
      </c>
      <c r="D87">
        <f t="shared" si="172"/>
        <v>0.54929577464788737</v>
      </c>
      <c r="E87">
        <f t="shared" si="170"/>
        <v>0.35886204294088003</v>
      </c>
      <c r="F87">
        <f t="shared" si="171"/>
        <v>9.1549295774647904E-3</v>
      </c>
      <c r="H87">
        <v>64</v>
      </c>
      <c r="I87">
        <v>6.4</v>
      </c>
      <c r="J87">
        <f t="shared" si="91"/>
        <v>1.7573333333333323</v>
      </c>
      <c r="K87">
        <f t="shared" si="141"/>
        <v>0.63</v>
      </c>
      <c r="L87">
        <f t="shared" si="92"/>
        <v>0.99603249574910269</v>
      </c>
      <c r="M87" t="str">
        <f t="shared" ref="M87:M150" si="174">IF(M86="end of throw","done",IF(M86="throw progress","beginning of throw",(IF(J86&lt;0,"end of throw","No Curl"))))</f>
        <v>No Curl</v>
      </c>
      <c r="N87">
        <f t="shared" si="142"/>
        <v>12.664516666666648</v>
      </c>
      <c r="P87">
        <f t="shared" si="154"/>
        <v>1.8337946768872684</v>
      </c>
      <c r="Q87">
        <f t="shared" si="144"/>
        <v>0.63</v>
      </c>
      <c r="R87">
        <f t="shared" si="155"/>
        <v>0.54537037037036851</v>
      </c>
      <c r="S87">
        <f t="shared" si="156"/>
        <v>1.8649799691276037</v>
      </c>
      <c r="T87">
        <f t="shared" si="157"/>
        <v>1.8961652613679405</v>
      </c>
      <c r="U87">
        <f t="shared" si="158"/>
        <v>3.118529224033606E-2</v>
      </c>
      <c r="V87" t="str">
        <f t="shared" si="159"/>
        <v>Weak initial curl</v>
      </c>
      <c r="W87">
        <f t="shared" si="152"/>
        <v>13.948640100590602</v>
      </c>
      <c r="X87">
        <f t="shared" si="153"/>
        <v>1.1733161122042547E-2</v>
      </c>
      <c r="Y87">
        <f t="shared" si="160"/>
        <v>1.8920514760512197</v>
      </c>
      <c r="Z87">
        <f t="shared" si="161"/>
        <v>0.47218743168118466</v>
      </c>
      <c r="AA87">
        <f t="shared" si="151"/>
        <v>1.3759221072263943E-2</v>
      </c>
      <c r="AC87">
        <f t="shared" si="96"/>
        <v>1.8085105747924475</v>
      </c>
      <c r="AD87">
        <f t="shared" si="162"/>
        <v>0.63</v>
      </c>
      <c r="AE87">
        <f t="shared" si="98"/>
        <v>0.54814814814814616</v>
      </c>
      <c r="AF87">
        <f t="shared" si="99"/>
        <v>1.8705994627437015</v>
      </c>
      <c r="AG87">
        <f t="shared" si="100"/>
        <v>1.9326883506949548</v>
      </c>
      <c r="AH87">
        <f t="shared" ref="AH87:AH150" si="175">IF(AI86="Curl",AH86,(AG87-AC87)/2)</f>
        <v>6.2088887951253668E-2</v>
      </c>
      <c r="AI87" t="str">
        <f t="shared" ref="AI87:AI150" si="176">IF(OR(AI86="end of throw",AI86="done"),"done",IF(AI86="throw progress","beginning of throw",IF(AC87+AG87&gt;0,IF(AND(AC87&lt;1.42,AH87&lt;$B$6),"Curl",IF(AH87&lt;$B$6,"Weak initial curl","No Curl")),"end of throw")))</f>
        <v>Weak initial curl</v>
      </c>
      <c r="AJ87">
        <f t="shared" si="101"/>
        <v>13.995248621478163</v>
      </c>
      <c r="AK87">
        <f t="shared" si="102"/>
        <v>1.0023324194053957E-2</v>
      </c>
      <c r="AL87">
        <f t="shared" ref="AL87:AL150" si="177">SQRT((AF87+(SIN(60*PI()/180)*AH87))^2+(COS(60*PI()/180)*AH87)^2)</f>
        <v>1.9246204092856474</v>
      </c>
      <c r="AM87">
        <f t="shared" si="103"/>
        <v>0.92423043488320622</v>
      </c>
      <c r="AN87">
        <f t="shared" si="104"/>
        <v>8.0038529430412047E-3</v>
      </c>
      <c r="AP87">
        <f t="shared" si="105"/>
        <v>1.7837577460754621</v>
      </c>
      <c r="AQ87">
        <f t="shared" si="163"/>
        <v>0.63</v>
      </c>
      <c r="AR87">
        <f t="shared" si="107"/>
        <v>0.55185185185184971</v>
      </c>
      <c r="AS87">
        <f t="shared" si="108"/>
        <v>1.8764829771317371</v>
      </c>
      <c r="AT87">
        <f t="shared" si="109"/>
        <v>1.9692082081880142</v>
      </c>
      <c r="AU87">
        <f t="shared" ref="AU87:AU150" si="178">IF(AV86="Curl",AU86,(AT87-AP87)/2)</f>
        <v>9.2725231056276058E-2</v>
      </c>
      <c r="AV87" t="str">
        <f t="shared" ref="AV87:AV150" si="179">IF(OR(AV86="end of throw",AV86="done"),"done",IF(AV86="throw progress","beginning of throw",IF(AP87+AT87&gt;0,IF(AND(AP87&lt;1.42,AU87&lt;$B$6),"Curl",IF(AU87&lt;$B$6,"Weak initial curl","No Curl")),"end of throw")))</f>
        <v>Weak initial curl</v>
      </c>
      <c r="AW87">
        <f t="shared" si="110"/>
        <v>14.044976997683648</v>
      </c>
      <c r="AX87">
        <f t="shared" si="111"/>
        <v>9.8447987100702735E-3</v>
      </c>
      <c r="AY87">
        <f t="shared" ref="AY87:AY150" si="180">SQRT((AS87+(SIN(60*PI()/180)*AU87))^2+(COS(60*PI()/180)*AU87)^2)</f>
        <v>1.9573345463797238</v>
      </c>
      <c r="AZ87">
        <f t="shared" si="112"/>
        <v>1.357269589327031</v>
      </c>
      <c r="BA87">
        <f t="shared" si="113"/>
        <v>8.8550077890539054E-3</v>
      </c>
      <c r="BC87">
        <f t="shared" si="114"/>
        <v>1.7597073811577684</v>
      </c>
      <c r="BD87">
        <f t="shared" si="164"/>
        <v>0.63</v>
      </c>
      <c r="BE87">
        <f t="shared" si="116"/>
        <v>0.55555555555555325</v>
      </c>
      <c r="BF87">
        <f t="shared" si="117"/>
        <v>1.8823599986454449</v>
      </c>
      <c r="BG87">
        <f t="shared" si="118"/>
        <v>2.0050126161331194</v>
      </c>
      <c r="BH87">
        <f t="shared" ref="BH87:BH150" si="181">IF(BI86="Curl",BH86,(BG87-BC87)/2)</f>
        <v>0.12265261748767553</v>
      </c>
      <c r="BI87" t="str">
        <f t="shared" ref="BI87:BI150" si="182">IF(OR(BI86="end of throw",BI86="done"),"done",IF(BI86="throw progress","beginning of throw",IF(BC87+BG87&gt;0,IF(AND(BC87&lt;1.42,BH87&lt;$B$6),"Curl",IF(BH87&lt;$B$6,"Weak initial curl","No Curl")),"end of throw")))</f>
        <v>No Curl</v>
      </c>
      <c r="BJ87">
        <f t="shared" si="119"/>
        <v>14.094952471822666</v>
      </c>
      <c r="BK87">
        <f t="shared" si="120"/>
        <v>0</v>
      </c>
      <c r="BL87">
        <f t="shared" ref="BL87:BL150" si="183">SQRT((BF87+(SIN(60*PI()/180)*BH87))^2+(COS(60*PI()/180)*BH87)^2)</f>
        <v>1.9895256849416723</v>
      </c>
      <c r="BM87">
        <f t="shared" si="121"/>
        <v>1.7663985751125091</v>
      </c>
      <c r="BN87">
        <f t="shared" si="122"/>
        <v>0</v>
      </c>
      <c r="BP87">
        <f t="shared" si="123"/>
        <v>1.7333345287253188</v>
      </c>
      <c r="BQ87">
        <f t="shared" si="165"/>
        <v>0.63</v>
      </c>
      <c r="BR87">
        <f t="shared" si="125"/>
        <v>0.55833333333333091</v>
      </c>
      <c r="BS87">
        <f t="shared" si="126"/>
        <v>1.8887518345070065</v>
      </c>
      <c r="BT87">
        <f t="shared" si="127"/>
        <v>2.0441691402886923</v>
      </c>
      <c r="BU87">
        <f t="shared" ref="BU87:BU150" si="184">IF(BV86="Curl",BU86,(BT87-BP87)/2)</f>
        <v>0.15541730578168678</v>
      </c>
      <c r="BV87" t="str">
        <f t="shared" ref="BV87:BV150" si="185">IF(OR(BV86="end of throw",BV86="done"),"done",IF(BV86="throw progress","beginning of throw",IF(BP87+BT87&gt;0,IF(AND(BP87&lt;1.42,BU87&lt;$B$6),"Curl",IF(BU87&lt;$B$6,"Weak initial curl","No Curl")),"end of throw")))</f>
        <v>No Curl</v>
      </c>
      <c r="BW87">
        <f t="shared" si="128"/>
        <v>14.14788186538633</v>
      </c>
      <c r="BX87">
        <f t="shared" si="129"/>
        <v>0</v>
      </c>
      <c r="BY87">
        <f t="shared" ref="BY87:BY150" si="186">SQRT((BS87+(SIN(60*PI()/180)*BU87))^2+(COS(60*PI()/180)*BU87)^2)</f>
        <v>2.0248388585427177</v>
      </c>
      <c r="BZ87">
        <f t="shared" si="130"/>
        <v>2.1994202127408604</v>
      </c>
      <c r="CA87">
        <f t="shared" si="131"/>
        <v>0</v>
      </c>
      <c r="CC87">
        <f t="shared" si="132"/>
        <v>1.6638252817355828</v>
      </c>
      <c r="CD87">
        <f t="shared" si="166"/>
        <v>0.63</v>
      </c>
      <c r="CE87">
        <f t="shared" si="134"/>
        <v>0.56111111111110856</v>
      </c>
      <c r="CF87">
        <f t="shared" si="135"/>
        <v>1.86515081256087</v>
      </c>
      <c r="CG87">
        <f t="shared" si="136"/>
        <v>2.0664763433861584</v>
      </c>
      <c r="CH87">
        <f t="shared" ref="CH87:CH150" si="187">IF(CI86="Curl",CH86,(CG87-CC87)/2)</f>
        <v>0.20132553082528781</v>
      </c>
      <c r="CI87" t="str">
        <f t="shared" ref="CI87:CI150" si="188">IF(OR(CI86="end of throw",CI86="done"),"done",IF(CI86="throw progress","beginning of throw",IF(CC87+CG87&gt;0,IF(AND(CC87&lt;1.42,CH87&lt;$B$6),"Curl",IF(CH87&lt;$B$6,"Weak initial curl","No Curl")),"end of throw")))</f>
        <v>No Curl</v>
      </c>
      <c r="CJ87">
        <f t="shared" si="137"/>
        <v>14.008450758337752</v>
      </c>
      <c r="CK87">
        <f t="shared" si="138"/>
        <v>0</v>
      </c>
      <c r="CL87">
        <f t="shared" ref="CL87:CL150" si="189">SQRT((CF87+(SIN(60*PI()/180)*CH87))^2+(COS(60*PI()/180)*CH87)^2)</f>
        <v>2.0419865063700242</v>
      </c>
      <c r="CM87">
        <f t="shared" si="139"/>
        <v>2.8256260015367807</v>
      </c>
      <c r="CN87">
        <f t="shared" si="140"/>
        <v>0</v>
      </c>
    </row>
    <row r="88" spans="1:92" x14ac:dyDescent="0.25">
      <c r="A88">
        <v>0.73</v>
      </c>
      <c r="B88">
        <f t="shared" si="173"/>
        <v>2.5375999999999999E-2</v>
      </c>
      <c r="C88">
        <f t="shared" si="169"/>
        <v>1.5225599999999999</v>
      </c>
      <c r="D88">
        <f t="shared" si="172"/>
        <v>0.54859154929577469</v>
      </c>
      <c r="E88">
        <f t="shared" si="170"/>
        <v>0.36030865732435813</v>
      </c>
      <c r="F88">
        <f t="shared" si="171"/>
        <v>9.1431924882629124E-3</v>
      </c>
      <c r="H88">
        <v>65</v>
      </c>
      <c r="I88">
        <v>6.5</v>
      </c>
      <c r="J88">
        <f t="shared" ref="J88:J151" si="190">J87-0.1*2*K88/$C$3</f>
        <v>1.7503333333333324</v>
      </c>
      <c r="K88">
        <f t="shared" si="141"/>
        <v>0.63</v>
      </c>
      <c r="L88">
        <f t="shared" ref="L88:L151" si="191">J88/J87</f>
        <v>0.99601669195751141</v>
      </c>
      <c r="M88" t="str">
        <f t="shared" si="174"/>
        <v>No Curl</v>
      </c>
      <c r="N88">
        <f t="shared" si="142"/>
        <v>12.839899999999981</v>
      </c>
      <c r="P88">
        <f t="shared" si="154"/>
        <v>1.8244053783076899</v>
      </c>
      <c r="Q88">
        <f t="shared" si="144"/>
        <v>0.63</v>
      </c>
      <c r="R88">
        <f t="shared" si="155"/>
        <v>0.54444444444444262</v>
      </c>
      <c r="S88">
        <f t="shared" si="156"/>
        <v>1.8554309972629917</v>
      </c>
      <c r="T88">
        <f t="shared" si="157"/>
        <v>1.8864566162182947</v>
      </c>
      <c r="U88">
        <f t="shared" si="158"/>
        <v>3.1025618955302425E-2</v>
      </c>
      <c r="V88" t="str">
        <f t="shared" si="159"/>
        <v>Weak initial curl</v>
      </c>
      <c r="W88">
        <f t="shared" si="152"/>
        <v>14.135138097503361</v>
      </c>
      <c r="X88">
        <f t="shared" si="153"/>
        <v>1.2208572478621204E-2</v>
      </c>
      <c r="Y88">
        <f t="shared" si="160"/>
        <v>1.882363894087719</v>
      </c>
      <c r="Z88">
        <f t="shared" si="161"/>
        <v>0.47218743168118582</v>
      </c>
      <c r="AA88">
        <f t="shared" si="151"/>
        <v>1.4639305840792488E-2</v>
      </c>
      <c r="AC88">
        <f t="shared" ref="AC88:AC151" si="192">AC87*(AF88/AF87)</f>
        <v>1.799249844644641</v>
      </c>
      <c r="AD88">
        <f t="shared" si="162"/>
        <v>0.63</v>
      </c>
      <c r="AE88">
        <f t="shared" ref="AE88:AE151" si="193">VLOOKUP(ROUND(AG87,2),$A$15:$D$315,4)</f>
        <v>0.54722222222222028</v>
      </c>
      <c r="AF88">
        <f t="shared" ref="AF88:AF151" si="194">IF(OR(AI87="Curl",AI87="Weak inital curl"),AF87-0.1*(AD88+2*COS(RADIANS(AM87))^2*AE88)/$C$3-0.1*(AD88-2*(COS(RADIANS(AM87))*SIN(RADIANS($G$6)))*AE88)/$C$3,AF87-0.1*(AD88+2*COS(RADIANS(AM87))^2*AE88)/$C$3)</f>
        <v>1.8610207978021989</v>
      </c>
      <c r="AG88">
        <f t="shared" ref="AG88:AG151" si="195">AG87*(AF88/AF87)</f>
        <v>1.9227917509597561</v>
      </c>
      <c r="AH88">
        <f t="shared" si="175"/>
        <v>6.177095315755754E-2</v>
      </c>
      <c r="AI88" t="str">
        <f t="shared" si="176"/>
        <v>Weak initial curl</v>
      </c>
      <c r="AJ88">
        <f t="shared" ref="AJ88:AJ151" si="196">AF87*0.1+AJ87</f>
        <v>14.182308567752534</v>
      </c>
      <c r="AK88">
        <f t="shared" ref="AK88:AK151" si="197">IF(OR(AI88="Weak initial curl",AI88="Curl"),(AD88-2*(COS(RADIANS(AM87))*SIN(RADIANS($G$6)))*AE88)/$C$3*$F$3+AK87,IF(AI88="done",0,AK87))</f>
        <v>1.0483596256011644E-2</v>
      </c>
      <c r="AL88">
        <f t="shared" si="177"/>
        <v>1.9147651225675142</v>
      </c>
      <c r="AM88">
        <f t="shared" ref="AM88:AM151" si="198">DEGREES(ATAN(SIN(RADIANS($G$6))*AH88/(COS(RADIANS($G$6))*AH88+AF88)))</f>
        <v>0.92423043488320666</v>
      </c>
      <c r="AN88">
        <f t="shared" ref="AN88:AN151" si="199">IF(AI88="done",AN87,(0.5*(AK88-AK87)+AK88)*$F$3*(SQRT(2)/2)+AN87)</f>
        <v>8.7614282182360281E-3</v>
      </c>
      <c r="AP88">
        <f t="shared" ref="AP88:AP151" si="200">AP87*(AS88/AS87)</f>
        <v>1.7746150470459341</v>
      </c>
      <c r="AQ88">
        <f t="shared" si="163"/>
        <v>0.63</v>
      </c>
      <c r="AR88">
        <f t="shared" ref="AR88:AR151" si="201">VLOOKUP(ROUND(AT87,2),$A$15:$D$315,4)</f>
        <v>0.55092592592592382</v>
      </c>
      <c r="AS88">
        <f t="shared" ref="AS88:AS151" si="202">IF(OR(AV87="Curl",AV87="Weak inital curl"),AS87-0.1*(AQ88+2*COS(RADIANS(AZ87))^2*AR88)/$C$3-0.1*(AQ88-2*(COS(RADIANS(AZ87))*SIN(RADIANS($G$6)))*AR88)/$C$3,AS87-0.1*(AQ88+2*COS(RADIANS(AZ87))^2*AR88)/$C$3)</f>
        <v>1.8668650123987489</v>
      </c>
      <c r="AT88">
        <f t="shared" ref="AT88:AT151" si="203">AT87*(AS88/AS87)</f>
        <v>1.959114977751566</v>
      </c>
      <c r="AU88">
        <f t="shared" si="178"/>
        <v>9.2249965352815932E-2</v>
      </c>
      <c r="AV88" t="str">
        <f t="shared" si="179"/>
        <v>Weak initial curl</v>
      </c>
      <c r="AW88">
        <f t="shared" ref="AW88:AW151" si="204">AS87*0.1+AW87</f>
        <v>14.232625295396822</v>
      </c>
      <c r="AX88">
        <f t="shared" ref="AX88:AX151" si="205">IF(OR(AV88="Weak initial curl",AV88="Curl"),(AQ88-2*(COS(RADIANS(AZ87))*SIN(RADIANS($G$6)))*AR88)/$C$3*$F$3+AX87,IF(AV88="done",0,AX87))</f>
        <v>1.0284957853050411E-2</v>
      </c>
      <c r="AY88">
        <f t="shared" si="180"/>
        <v>1.947302174721061</v>
      </c>
      <c r="AZ88">
        <f t="shared" ref="AZ88:AZ151" si="206">DEGREES(ATAN(SIN(RADIANS($G$6))*AU88/(COS(RADIANS($G$6))*AU88+AS88)))</f>
        <v>1.357269589327031</v>
      </c>
      <c r="BA88">
        <f t="shared" ref="BA88:BA151" si="207">IF(AV88="done",BA87,(0.5*(AX88-AX87)+AX88)*$F$3*(SQRT(2)/2)+BA87)</f>
        <v>9.5978261090050102E-3</v>
      </c>
      <c r="BC88">
        <f t="shared" ref="BC88:BC151" si="208">BC87*(BF88/BF87)</f>
        <v>1.7506799053578881</v>
      </c>
      <c r="BD88">
        <f t="shared" si="164"/>
        <v>0.63</v>
      </c>
      <c r="BE88">
        <f t="shared" ref="BE88:BE151" si="209">VLOOKUP(ROUND(BG87,2),$A$15:$D$315,4)</f>
        <v>0.55462962962962736</v>
      </c>
      <c r="BF88">
        <f t="shared" ref="BF88:BF151" si="210">IF(OR(BI87="Curl",BI87="Weak inital curl"),BF87-0.1*(BD88+2*COS(RADIANS(BM87))^2*BE88)/$C$3-0.1*(BD88-2*(COS(RADIANS(BM87))*SIN(RADIANS($G$6)))*BE88)/$C$3,BF87-0.1*(BD88+2*COS(RADIANS(BM87))^2*BE88)/$C$3)</f>
        <v>1.8727033025854136</v>
      </c>
      <c r="BG88">
        <f t="shared" ref="BG88:BG151" si="211">BG87*(BF88/BF87)</f>
        <v>1.9947266998129369</v>
      </c>
      <c r="BH88">
        <f t="shared" si="181"/>
        <v>0.12202339722752442</v>
      </c>
      <c r="BI88" t="str">
        <f t="shared" si="182"/>
        <v>No Curl</v>
      </c>
      <c r="BJ88">
        <f t="shared" ref="BJ88:BJ151" si="212">BF87*0.1+BJ87</f>
        <v>14.283188471687209</v>
      </c>
      <c r="BK88">
        <f t="shared" ref="BK88:BK151" si="213">IF(OR(BI88="Weak initial curl",BI88="Curl"),(BD88-2*(COS(RADIANS(BM87))*SIN(RADIANS($G$6)))*BE88)/$C$3*$F$3+BK87,IF(BI88="done",0,BK87))</f>
        <v>0</v>
      </c>
      <c r="BL88">
        <f t="shared" si="183"/>
        <v>1.9793192181356776</v>
      </c>
      <c r="BM88">
        <f t="shared" ref="BM88:BM151" si="214">DEGREES(ATAN(SIN(RADIANS($G$6))*BH88/(COS(RADIANS($G$6))*BH88+BF88)))</f>
        <v>1.7663985751125093</v>
      </c>
      <c r="BN88">
        <f t="shared" ref="BN88:BN151" si="215">IF(BI88="done",BN87,(0.5*(BK88-BK87)+BK88)*$F$3*(SQRT(2)/2)+BN87)</f>
        <v>0</v>
      </c>
      <c r="BP88">
        <f t="shared" ref="BP88:BP151" si="216">BP87*(BS88/BS87)</f>
        <v>1.7244471141293536</v>
      </c>
      <c r="BQ88">
        <f t="shared" si="165"/>
        <v>0.63</v>
      </c>
      <c r="BR88">
        <f t="shared" ref="BR88:BR151" si="217">VLOOKUP(ROUND(BT87,2),$A$15:$D$315,4)</f>
        <v>0.55740740740740502</v>
      </c>
      <c r="BS88">
        <f t="shared" ref="BS88:BS151" si="218">IF(OR(BV87="Curl",BV87="Weak inital curl"),BS87-0.1*(BQ88+2*COS(RADIANS(BZ87))^2*BR88)/$C$3-0.1*(BQ88-2*(COS(RADIANS(BZ87))*SIN(RADIANS($G$6)))*BR88)/$C$3,BS87-0.1*(BQ88+2*COS(RADIANS(BZ87))^2*BR88)/$C$3)</f>
        <v>1.8790675408268371</v>
      </c>
      <c r="BT88">
        <f t="shared" ref="BT88:BT151" si="219">BT87*(BS88/BS87)</f>
        <v>2.0336879675243194</v>
      </c>
      <c r="BU88">
        <f t="shared" si="184"/>
        <v>0.15462042669748288</v>
      </c>
      <c r="BV88" t="str">
        <f t="shared" si="185"/>
        <v>No Curl</v>
      </c>
      <c r="BW88">
        <f t="shared" ref="BW88:BW151" si="220">BS87*0.1+BW87</f>
        <v>14.336757048837031</v>
      </c>
      <c r="BX88">
        <f t="shared" ref="BX88:BX151" si="221">IF(OR(BV88="Weak initial curl",BV88="Curl"),(BQ88-2*(COS(RADIANS(BZ87))*SIN(RADIANS($G$6)))*BR88)/$C$3*$F$3+BX87,IF(BV88="done",0,BX87))</f>
        <v>0</v>
      </c>
      <c r="BY88">
        <f t="shared" si="186"/>
        <v>2.0144567989185296</v>
      </c>
      <c r="BZ88">
        <f t="shared" ref="BZ88:BZ151" si="222">DEGREES(ATAN(SIN(RADIANS($G$6))*BU88/(COS(RADIANS($G$6))*BU88+BS88)))</f>
        <v>2.1994202127408613</v>
      </c>
      <c r="CA88">
        <f t="shared" ref="CA88:CA151" si="223">IF(BV88="done",CA87,(0.5*(BX88-BX87)+BX88)*$F$3*(SQRT(2)/2)+CA87)</f>
        <v>0</v>
      </c>
      <c r="CC88">
        <f t="shared" ref="CC88:CC151" si="224">CC87*(CF88/CF87)</f>
        <v>1.6551641398691508</v>
      </c>
      <c r="CD88">
        <f t="shared" si="166"/>
        <v>0.63</v>
      </c>
      <c r="CE88">
        <f t="shared" ref="CE88:CE151" si="225">VLOOKUP(ROUND(CG87,2),$A$15:$D$315,4)</f>
        <v>0.56018518518518268</v>
      </c>
      <c r="CF88">
        <f t="shared" ref="CF88:CF151" si="226">IF(OR(CI87="Curl",CI87="Weak inital curl"),CF87-0.1*(CD88+2*COS(RADIANS(CM87))^2*CE88)/$C$3-0.1*(CD88-2*(COS(RADIANS(CM87))*SIN(RADIANS($G$6)))*CE88)/$C$3,CF87-0.1*(CD88+2*COS(RADIANS(CM87))^2*CE88)/$C$3)</f>
        <v>1.8554416586207221</v>
      </c>
      <c r="CG88">
        <f t="shared" ref="CG88:CG151" si="227">CG87*(CF88/CF87)</f>
        <v>2.0557191773722945</v>
      </c>
      <c r="CH88">
        <f t="shared" si="187"/>
        <v>0.20027751875157185</v>
      </c>
      <c r="CI88" t="str">
        <f t="shared" si="188"/>
        <v>No Curl</v>
      </c>
      <c r="CJ88">
        <f t="shared" ref="CJ88:CJ151" si="228">CF87*0.1+CJ87</f>
        <v>14.194965839593838</v>
      </c>
      <c r="CK88">
        <f t="shared" ref="CK88:CK151" si="229">IF(OR(CI88="Weak initial curl",CI88="Curl"),(CD88-2*(COS(RADIANS(CM87))*SIN(RADIANS($G$6)))*CE88)/$C$3*$F$3+CK87,IF(CI88="done",0,CK87))</f>
        <v>0</v>
      </c>
      <c r="CL88">
        <f t="shared" si="189"/>
        <v>2.0313568236652615</v>
      </c>
      <c r="CM88">
        <f t="shared" ref="CM88:CM151" si="230">DEGREES(ATAN(SIN(RADIANS($G$6))*CH88/(COS(RADIANS($G$6))*CH88+CF88)))</f>
        <v>2.8256260015367793</v>
      </c>
      <c r="CN88">
        <f t="shared" ref="CN88:CN151" si="231">IF(CI88="done",CN87,(0.5*(CK88-CK87)+CK88)*$F$3*(SQRT(2)/2)+CN87)</f>
        <v>0</v>
      </c>
    </row>
    <row r="89" spans="1:92" x14ac:dyDescent="0.25">
      <c r="A89">
        <v>0.74</v>
      </c>
      <c r="B89">
        <f t="shared" si="173"/>
        <v>2.5238999999999998E-2</v>
      </c>
      <c r="C89">
        <f t="shared" si="169"/>
        <v>1.5143399999999998</v>
      </c>
      <c r="D89">
        <f t="shared" si="172"/>
        <v>0.54788732394366202</v>
      </c>
      <c r="E89">
        <f t="shared" si="170"/>
        <v>0.36179941356872442</v>
      </c>
      <c r="F89">
        <f t="shared" si="171"/>
        <v>9.1314553990610343E-3</v>
      </c>
      <c r="H89">
        <v>66</v>
      </c>
      <c r="I89">
        <v>6.6</v>
      </c>
      <c r="J89">
        <f t="shared" si="190"/>
        <v>1.7433333333333325</v>
      </c>
      <c r="K89">
        <f t="shared" ref="K89:K152" si="232">VLOOKUP(ROUND(J88,2),A$15:C$315,3)</f>
        <v>0.63</v>
      </c>
      <c r="L89">
        <f t="shared" si="191"/>
        <v>0.9960007617596649</v>
      </c>
      <c r="M89" t="str">
        <f t="shared" si="174"/>
        <v>No Curl</v>
      </c>
      <c r="N89">
        <f t="shared" ref="N89:N152" si="233">(0.5*($J88-$J89)+$J89)*0.1+$N88</f>
        <v>13.014583333333313</v>
      </c>
      <c r="P89">
        <f t="shared" si="154"/>
        <v>1.8150261950748552</v>
      </c>
      <c r="Q89">
        <f t="shared" ref="Q89:Q152" si="234">VLOOKUP(ROUND(P88,2),$A$15:$C$315,3)</f>
        <v>0.63</v>
      </c>
      <c r="R89">
        <f t="shared" si="155"/>
        <v>0.54351851851851674</v>
      </c>
      <c r="S89">
        <f t="shared" si="156"/>
        <v>1.8458923127654963</v>
      </c>
      <c r="T89">
        <f t="shared" si="157"/>
        <v>1.8767584304561387</v>
      </c>
      <c r="U89">
        <f t="shared" si="158"/>
        <v>3.0866117690641737E-2</v>
      </c>
      <c r="V89" t="str">
        <f t="shared" si="159"/>
        <v>Weak initial curl</v>
      </c>
      <c r="W89">
        <f t="shared" si="152"/>
        <v>14.320681197229661</v>
      </c>
      <c r="X89">
        <f t="shared" si="153"/>
        <v>1.2689127693436974E-2</v>
      </c>
      <c r="Y89">
        <f t="shared" si="160"/>
        <v>1.8726867488197645</v>
      </c>
      <c r="Z89">
        <f t="shared" si="161"/>
        <v>0.47218743168118626</v>
      </c>
      <c r="AA89">
        <f t="shared" ref="AA89:AA152" si="235">IF(V89="done",AA88,(0.5*(X89-X88)+X89)*$F$3*(SQRT(2)/2)+AA88)</f>
        <v>1.5553552857286157E-2</v>
      </c>
      <c r="AC89">
        <f t="shared" si="192"/>
        <v>1.7899990584935439</v>
      </c>
      <c r="AD89">
        <f t="shared" si="162"/>
        <v>0.63</v>
      </c>
      <c r="AE89">
        <f t="shared" si="193"/>
        <v>0.54629629629629439</v>
      </c>
      <c r="AF89">
        <f t="shared" si="194"/>
        <v>1.851452418249768</v>
      </c>
      <c r="AG89">
        <f t="shared" si="195"/>
        <v>1.9129057780059915</v>
      </c>
      <c r="AH89">
        <f t="shared" si="175"/>
        <v>6.1453359756223791E-2</v>
      </c>
      <c r="AI89" t="str">
        <f t="shared" si="176"/>
        <v>Weak initial curl</v>
      </c>
      <c r="AJ89">
        <f t="shared" si="196"/>
        <v>14.368410647532754</v>
      </c>
      <c r="AK89">
        <f t="shared" si="197"/>
        <v>1.094901168165468E-2</v>
      </c>
      <c r="AL89">
        <f t="shared" si="177"/>
        <v>1.9049204182696797</v>
      </c>
      <c r="AM89">
        <f t="shared" si="198"/>
        <v>0.92423043488320744</v>
      </c>
      <c r="AN89">
        <f t="shared" si="199"/>
        <v>9.5520951791519537E-3</v>
      </c>
      <c r="AP89">
        <f t="shared" si="200"/>
        <v>1.765482122216973</v>
      </c>
      <c r="AQ89">
        <f t="shared" si="163"/>
        <v>0.63</v>
      </c>
      <c r="AR89">
        <f t="shared" si="201"/>
        <v>0.54999999999999793</v>
      </c>
      <c r="AS89">
        <f t="shared" si="202"/>
        <v>1.8572573299594295</v>
      </c>
      <c r="AT89">
        <f t="shared" si="203"/>
        <v>1.9490325377018882</v>
      </c>
      <c r="AU89">
        <f t="shared" si="178"/>
        <v>9.1775207742457621E-2</v>
      </c>
      <c r="AV89" t="str">
        <f t="shared" si="179"/>
        <v>Weak initial curl</v>
      </c>
      <c r="AW89">
        <f t="shared" si="204"/>
        <v>14.419311796636697</v>
      </c>
      <c r="AX89">
        <f t="shared" si="205"/>
        <v>1.0730259585706212E-2</v>
      </c>
      <c r="AY89">
        <f t="shared" si="180"/>
        <v>1.9372805283867733</v>
      </c>
      <c r="AZ89">
        <f t="shared" si="206"/>
        <v>1.3572695893270319</v>
      </c>
      <c r="BA89">
        <f t="shared" si="207"/>
        <v>1.0372313834441243E-2</v>
      </c>
      <c r="BC89">
        <f t="shared" si="208"/>
        <v>1.7416716466937525</v>
      </c>
      <c r="BD89">
        <f t="shared" si="164"/>
        <v>0.63</v>
      </c>
      <c r="BE89">
        <f t="shared" si="209"/>
        <v>0.55277777777777559</v>
      </c>
      <c r="BF89">
        <f t="shared" si="210"/>
        <v>1.8630671631065512</v>
      </c>
      <c r="BG89">
        <f t="shared" si="211"/>
        <v>1.9844626795193476</v>
      </c>
      <c r="BH89">
        <f t="shared" si="181"/>
        <v>0.12139551641279756</v>
      </c>
      <c r="BI89" t="str">
        <f t="shared" si="182"/>
        <v>No Curl</v>
      </c>
      <c r="BJ89">
        <f t="shared" si="212"/>
        <v>14.470458801945751</v>
      </c>
      <c r="BK89">
        <f t="shared" si="213"/>
        <v>0</v>
      </c>
      <c r="BL89">
        <f t="shared" si="183"/>
        <v>1.9691344782290321</v>
      </c>
      <c r="BM89">
        <f t="shared" si="214"/>
        <v>1.7663985751125095</v>
      </c>
      <c r="BN89">
        <f t="shared" si="215"/>
        <v>0</v>
      </c>
      <c r="BP89">
        <f t="shared" si="216"/>
        <v>1.7155691271324216</v>
      </c>
      <c r="BQ89">
        <f t="shared" si="165"/>
        <v>0.63</v>
      </c>
      <c r="BR89">
        <f t="shared" si="217"/>
        <v>0.55648148148147913</v>
      </c>
      <c r="BS89">
        <f t="shared" si="218"/>
        <v>1.8693935200597578</v>
      </c>
      <c r="BT89">
        <f t="shared" si="219"/>
        <v>2.0232179129870924</v>
      </c>
      <c r="BU89">
        <f t="shared" si="184"/>
        <v>0.15382439292733541</v>
      </c>
      <c r="BV89" t="str">
        <f t="shared" si="185"/>
        <v>No Curl</v>
      </c>
      <c r="BW89">
        <f t="shared" si="220"/>
        <v>14.524663802919715</v>
      </c>
      <c r="BX89">
        <f t="shared" si="221"/>
        <v>0</v>
      </c>
      <c r="BY89">
        <f t="shared" si="186"/>
        <v>2.0040857523841686</v>
      </c>
      <c r="BZ89">
        <f t="shared" si="222"/>
        <v>2.1994202127408609</v>
      </c>
      <c r="CA89">
        <f t="shared" si="223"/>
        <v>0</v>
      </c>
      <c r="CC89">
        <f t="shared" si="224"/>
        <v>1.6465121532655755</v>
      </c>
      <c r="CD89">
        <f t="shared" si="166"/>
        <v>0.63</v>
      </c>
      <c r="CE89">
        <f t="shared" si="225"/>
        <v>0.55925925925925679</v>
      </c>
      <c r="CF89">
        <f t="shared" si="226"/>
        <v>1.8457427677449381</v>
      </c>
      <c r="CG89">
        <f t="shared" si="227"/>
        <v>2.0449733822243017</v>
      </c>
      <c r="CH89">
        <f t="shared" si="187"/>
        <v>0.19923061447936308</v>
      </c>
      <c r="CI89" t="str">
        <f t="shared" si="188"/>
        <v>No Curl</v>
      </c>
      <c r="CJ89">
        <f t="shared" si="228"/>
        <v>14.380510005455911</v>
      </c>
      <c r="CK89">
        <f t="shared" si="229"/>
        <v>0</v>
      </c>
      <c r="CL89">
        <f t="shared" si="189"/>
        <v>2.0207383770700966</v>
      </c>
      <c r="CM89">
        <f t="shared" si="230"/>
        <v>2.8256260015367798</v>
      </c>
      <c r="CN89">
        <f t="shared" si="231"/>
        <v>0</v>
      </c>
    </row>
    <row r="90" spans="1:92" x14ac:dyDescent="0.25">
      <c r="A90">
        <v>0.75</v>
      </c>
      <c r="B90">
        <f t="shared" si="173"/>
        <v>2.5099999999999997E-2</v>
      </c>
      <c r="C90">
        <f t="shared" si="169"/>
        <v>1.5059999999999998</v>
      </c>
      <c r="D90">
        <f t="shared" si="172"/>
        <v>0.54718309859154934</v>
      </c>
      <c r="E90">
        <f t="shared" si="170"/>
        <v>0.3633353908310421</v>
      </c>
      <c r="F90">
        <f t="shared" si="171"/>
        <v>9.1197183098591563E-3</v>
      </c>
      <c r="H90">
        <v>67</v>
      </c>
      <c r="I90">
        <v>6.7</v>
      </c>
      <c r="J90">
        <f t="shared" si="190"/>
        <v>1.7363333333333326</v>
      </c>
      <c r="K90">
        <f t="shared" si="232"/>
        <v>0.63</v>
      </c>
      <c r="L90">
        <f t="shared" si="191"/>
        <v>0.99598470363288727</v>
      </c>
      <c r="M90" t="str">
        <f t="shared" si="174"/>
        <v>No Curl</v>
      </c>
      <c r="N90">
        <f t="shared" si="233"/>
        <v>13.188566666666647</v>
      </c>
      <c r="P90">
        <f t="shared" si="154"/>
        <v>1.805657127188764</v>
      </c>
      <c r="Q90">
        <f t="shared" si="234"/>
        <v>0.63</v>
      </c>
      <c r="R90">
        <f t="shared" si="155"/>
        <v>0.54259259259259085</v>
      </c>
      <c r="S90">
        <f t="shared" si="156"/>
        <v>1.8363639156351175</v>
      </c>
      <c r="T90">
        <f t="shared" si="157"/>
        <v>1.867070704081472</v>
      </c>
      <c r="U90">
        <f t="shared" si="158"/>
        <v>3.0706788446353994E-2</v>
      </c>
      <c r="V90" t="str">
        <f t="shared" si="159"/>
        <v>Weak initial curl</v>
      </c>
      <c r="W90">
        <f t="shared" si="152"/>
        <v>14.50527042850621</v>
      </c>
      <c r="X90">
        <f t="shared" si="153"/>
        <v>1.3174826766489855E-2</v>
      </c>
      <c r="Y90">
        <f t="shared" si="160"/>
        <v>1.8630200402473565</v>
      </c>
      <c r="Z90">
        <f t="shared" si="161"/>
        <v>0.47218743168118593</v>
      </c>
      <c r="AA90">
        <f t="shared" si="235"/>
        <v>1.6502325847449043E-2</v>
      </c>
      <c r="AC90">
        <f t="shared" si="192"/>
        <v>1.7807582163391567</v>
      </c>
      <c r="AD90">
        <f t="shared" si="162"/>
        <v>0.63</v>
      </c>
      <c r="AE90">
        <f t="shared" si="193"/>
        <v>0.54537037037036851</v>
      </c>
      <c r="AF90">
        <f t="shared" si="194"/>
        <v>1.8418943240864092</v>
      </c>
      <c r="AG90">
        <f t="shared" si="195"/>
        <v>1.9030304318336613</v>
      </c>
      <c r="AH90">
        <f t="shared" si="175"/>
        <v>6.1136107747252311E-2</v>
      </c>
      <c r="AI90" t="str">
        <f t="shared" si="176"/>
        <v>Weak initial curl</v>
      </c>
      <c r="AJ90">
        <f t="shared" si="196"/>
        <v>14.55355588935773</v>
      </c>
      <c r="AK90">
        <f t="shared" si="197"/>
        <v>1.1419570470983069E-2</v>
      </c>
      <c r="AL90">
        <f t="shared" si="177"/>
        <v>1.895086296392144</v>
      </c>
      <c r="AM90">
        <f t="shared" si="198"/>
        <v>0.92423043488320666</v>
      </c>
      <c r="AN90">
        <f t="shared" si="199"/>
        <v>1.0376217516522984E-2</v>
      </c>
      <c r="AP90">
        <f t="shared" si="200"/>
        <v>1.756358971588579</v>
      </c>
      <c r="AQ90">
        <f t="shared" si="163"/>
        <v>0.63</v>
      </c>
      <c r="AR90">
        <f t="shared" si="201"/>
        <v>0.54907407407407205</v>
      </c>
      <c r="AS90">
        <f t="shared" si="202"/>
        <v>1.847659929813779</v>
      </c>
      <c r="AT90">
        <f t="shared" si="203"/>
        <v>1.938960888038981</v>
      </c>
      <c r="AU90">
        <f t="shared" si="178"/>
        <v>9.1300958225201012E-2</v>
      </c>
      <c r="AV90" t="str">
        <f t="shared" si="179"/>
        <v>Weak initial curl</v>
      </c>
      <c r="AW90">
        <f t="shared" si="204"/>
        <v>14.605037529632639</v>
      </c>
      <c r="AX90">
        <f t="shared" si="205"/>
        <v>1.1180703908037676E-2</v>
      </c>
      <c r="AY90">
        <f t="shared" si="180"/>
        <v>1.9272696073768605</v>
      </c>
      <c r="AZ90">
        <f t="shared" si="206"/>
        <v>1.3572695893270317</v>
      </c>
      <c r="BA90">
        <f t="shared" si="207"/>
        <v>1.1178834601365858E-2</v>
      </c>
      <c r="BC90">
        <f t="shared" si="208"/>
        <v>1.7326729965974892</v>
      </c>
      <c r="BD90">
        <f t="shared" si="164"/>
        <v>0.63</v>
      </c>
      <c r="BE90">
        <f t="shared" si="209"/>
        <v>0.55185185185184971</v>
      </c>
      <c r="BF90">
        <f t="shared" si="210"/>
        <v>1.8534413019182729</v>
      </c>
      <c r="BG90">
        <f t="shared" si="211"/>
        <v>1.9742096072390547</v>
      </c>
      <c r="BH90">
        <f t="shared" si="181"/>
        <v>0.12076830532078275</v>
      </c>
      <c r="BI90" t="str">
        <f t="shared" si="182"/>
        <v>No Curl</v>
      </c>
      <c r="BJ90">
        <f t="shared" si="212"/>
        <v>14.656765518256407</v>
      </c>
      <c r="BK90">
        <f t="shared" si="213"/>
        <v>0</v>
      </c>
      <c r="BL90">
        <f t="shared" si="183"/>
        <v>1.9589606017720611</v>
      </c>
      <c r="BM90">
        <f t="shared" si="214"/>
        <v>1.7663985751125093</v>
      </c>
      <c r="BN90">
        <f t="shared" si="215"/>
        <v>0</v>
      </c>
      <c r="BP90">
        <f t="shared" si="216"/>
        <v>1.7067005677345231</v>
      </c>
      <c r="BQ90">
        <f t="shared" si="165"/>
        <v>0.63</v>
      </c>
      <c r="BR90">
        <f t="shared" si="217"/>
        <v>0.55555555555555325</v>
      </c>
      <c r="BS90">
        <f t="shared" si="218"/>
        <v>1.8597297722057684</v>
      </c>
      <c r="BT90">
        <f t="shared" si="219"/>
        <v>2.012758976677012</v>
      </c>
      <c r="BU90">
        <f t="shared" si="184"/>
        <v>0.15302920447124446</v>
      </c>
      <c r="BV90" t="str">
        <f t="shared" si="185"/>
        <v>No Curl</v>
      </c>
      <c r="BW90">
        <f t="shared" si="220"/>
        <v>14.71160315492569</v>
      </c>
      <c r="BX90">
        <f t="shared" si="221"/>
        <v>0</v>
      </c>
      <c r="BY90">
        <f t="shared" si="186"/>
        <v>1.9937257189396351</v>
      </c>
      <c r="BZ90">
        <f t="shared" si="222"/>
        <v>2.1994202127408613</v>
      </c>
      <c r="CA90">
        <f t="shared" si="223"/>
        <v>0</v>
      </c>
      <c r="CC90">
        <f t="shared" si="224"/>
        <v>1.6378784771877142</v>
      </c>
      <c r="CD90">
        <f t="shared" si="166"/>
        <v>0.63</v>
      </c>
      <c r="CE90">
        <f t="shared" si="225"/>
        <v>0.55740740740740502</v>
      </c>
      <c r="CF90">
        <f t="shared" si="226"/>
        <v>1.8360644029978819</v>
      </c>
      <c r="CG90">
        <f t="shared" si="227"/>
        <v>2.0342503288080507</v>
      </c>
      <c r="CH90">
        <f t="shared" si="187"/>
        <v>0.19818592581016825</v>
      </c>
      <c r="CI90" t="str">
        <f t="shared" si="188"/>
        <v>No Curl</v>
      </c>
      <c r="CJ90">
        <f t="shared" si="228"/>
        <v>14.565084282230405</v>
      </c>
      <c r="CK90">
        <f t="shared" si="229"/>
        <v>0</v>
      </c>
      <c r="CL90">
        <f t="shared" si="189"/>
        <v>2.0101424026941266</v>
      </c>
      <c r="CM90">
        <f t="shared" si="230"/>
        <v>2.8256260015367798</v>
      </c>
      <c r="CN90">
        <f t="shared" si="231"/>
        <v>0</v>
      </c>
    </row>
    <row r="91" spans="1:92" x14ac:dyDescent="0.25">
      <c r="A91">
        <v>0.76</v>
      </c>
      <c r="B91">
        <f t="shared" si="173"/>
        <v>2.4958999999999999E-2</v>
      </c>
      <c r="C91">
        <f t="shared" si="169"/>
        <v>1.4975399999999999</v>
      </c>
      <c r="D91">
        <f t="shared" si="172"/>
        <v>0.54647887323943667</v>
      </c>
      <c r="E91">
        <f t="shared" si="170"/>
        <v>0.36491771387704952</v>
      </c>
      <c r="F91">
        <f t="shared" si="171"/>
        <v>9.1079812206572783E-3</v>
      </c>
      <c r="H91">
        <v>68</v>
      </c>
      <c r="I91">
        <v>6.8</v>
      </c>
      <c r="J91">
        <f t="shared" si="190"/>
        <v>1.7293333333333327</v>
      </c>
      <c r="K91">
        <f t="shared" si="232"/>
        <v>0.63</v>
      </c>
      <c r="L91">
        <f t="shared" si="191"/>
        <v>0.99596851602994818</v>
      </c>
      <c r="M91" t="str">
        <f t="shared" si="174"/>
        <v>No Curl</v>
      </c>
      <c r="N91">
        <f t="shared" si="233"/>
        <v>13.361849999999981</v>
      </c>
      <c r="P91">
        <f t="shared" si="154"/>
        <v>1.7962981746494169</v>
      </c>
      <c r="Q91">
        <f t="shared" si="234"/>
        <v>0.63</v>
      </c>
      <c r="R91">
        <f t="shared" si="155"/>
        <v>0.54166666666666496</v>
      </c>
      <c r="S91">
        <f t="shared" si="156"/>
        <v>1.8268458058718555</v>
      </c>
      <c r="T91">
        <f t="shared" si="157"/>
        <v>1.8573934370942953</v>
      </c>
      <c r="U91">
        <f t="shared" si="158"/>
        <v>3.0547631222439198E-2</v>
      </c>
      <c r="V91" t="str">
        <f t="shared" si="159"/>
        <v>Weak initial curl</v>
      </c>
      <c r="W91">
        <f t="shared" si="152"/>
        <v>14.688906820069722</v>
      </c>
      <c r="X91">
        <f t="shared" si="153"/>
        <v>1.3665669697779846E-2</v>
      </c>
      <c r="Y91">
        <f t="shared" si="160"/>
        <v>1.8533637683704949</v>
      </c>
      <c r="Z91">
        <f t="shared" si="161"/>
        <v>0.47218743168118488</v>
      </c>
      <c r="AA91">
        <f t="shared" si="235"/>
        <v>1.7485988536985238E-2</v>
      </c>
      <c r="AC91">
        <f t="shared" si="192"/>
        <v>1.7715273181814788</v>
      </c>
      <c r="AD91">
        <f t="shared" si="162"/>
        <v>0.63</v>
      </c>
      <c r="AE91">
        <f t="shared" si="193"/>
        <v>0.54444444444444262</v>
      </c>
      <c r="AF91">
        <f t="shared" si="194"/>
        <v>1.8323465153121223</v>
      </c>
      <c r="AG91">
        <f t="shared" si="195"/>
        <v>1.8931657124427652</v>
      </c>
      <c r="AH91">
        <f t="shared" si="175"/>
        <v>6.081919713064321E-2</v>
      </c>
      <c r="AI91" t="str">
        <f t="shared" si="176"/>
        <v>Weak initial curl</v>
      </c>
      <c r="AJ91">
        <f t="shared" si="196"/>
        <v>14.73774532176637</v>
      </c>
      <c r="AK91">
        <f t="shared" si="197"/>
        <v>1.1895272623996807E-2</v>
      </c>
      <c r="AL91">
        <f t="shared" si="177"/>
        <v>1.8852627569349067</v>
      </c>
      <c r="AM91">
        <f t="shared" si="198"/>
        <v>0.92423043488320622</v>
      </c>
      <c r="AN91">
        <f t="shared" si="199"/>
        <v>1.1234158921083121E-2</v>
      </c>
      <c r="AP91">
        <f t="shared" si="200"/>
        <v>1.7472455951607524</v>
      </c>
      <c r="AQ91">
        <f t="shared" si="163"/>
        <v>0.63</v>
      </c>
      <c r="AR91">
        <f t="shared" si="201"/>
        <v>0.54814814814814616</v>
      </c>
      <c r="AS91">
        <f t="shared" si="202"/>
        <v>1.8380728119617975</v>
      </c>
      <c r="AT91">
        <f t="shared" si="203"/>
        <v>1.9289000287628446</v>
      </c>
      <c r="AU91">
        <f t="shared" si="178"/>
        <v>9.0827216801046107E-2</v>
      </c>
      <c r="AV91" t="str">
        <f t="shared" si="179"/>
        <v>Weak initial curl</v>
      </c>
      <c r="AW91">
        <f t="shared" si="204"/>
        <v>14.789803522614017</v>
      </c>
      <c r="AX91">
        <f t="shared" si="205"/>
        <v>1.1636290820044803E-2</v>
      </c>
      <c r="AY91">
        <f t="shared" si="180"/>
        <v>1.9172694116913231</v>
      </c>
      <c r="AZ91">
        <f t="shared" si="206"/>
        <v>1.3572695893270312</v>
      </c>
      <c r="BA91">
        <f t="shared" si="207"/>
        <v>1.2017752045782109E-2</v>
      </c>
      <c r="BC91">
        <f t="shared" si="208"/>
        <v>1.7236839550690981</v>
      </c>
      <c r="BD91">
        <f t="shared" si="164"/>
        <v>0.63</v>
      </c>
      <c r="BE91">
        <f t="shared" si="209"/>
        <v>0.55092592592592382</v>
      </c>
      <c r="BF91">
        <f t="shared" si="210"/>
        <v>1.8438257190205791</v>
      </c>
      <c r="BG91">
        <f t="shared" si="211"/>
        <v>1.9639674829720581</v>
      </c>
      <c r="BH91">
        <f t="shared" si="181"/>
        <v>0.12014176395148002</v>
      </c>
      <c r="BI91" t="str">
        <f t="shared" si="182"/>
        <v>No Curl</v>
      </c>
      <c r="BJ91">
        <f t="shared" si="212"/>
        <v>14.842109648448234</v>
      </c>
      <c r="BK91">
        <f t="shared" si="213"/>
        <v>0</v>
      </c>
      <c r="BL91">
        <f t="shared" si="183"/>
        <v>1.9487975887647648</v>
      </c>
      <c r="BM91">
        <f t="shared" si="214"/>
        <v>1.7663985751125084</v>
      </c>
      <c r="BN91">
        <f t="shared" si="215"/>
        <v>0</v>
      </c>
      <c r="BP91">
        <f t="shared" si="216"/>
        <v>1.6978414359356582</v>
      </c>
      <c r="BQ91">
        <f t="shared" si="165"/>
        <v>0.63</v>
      </c>
      <c r="BR91">
        <f t="shared" si="217"/>
        <v>0.55462962962962736</v>
      </c>
      <c r="BS91">
        <f t="shared" si="218"/>
        <v>1.850076297264869</v>
      </c>
      <c r="BT91">
        <f t="shared" si="219"/>
        <v>2.002311158594078</v>
      </c>
      <c r="BU91">
        <f t="shared" si="184"/>
        <v>0.15223486132920994</v>
      </c>
      <c r="BV91" t="str">
        <f t="shared" si="185"/>
        <v>No Curl</v>
      </c>
      <c r="BW91">
        <f t="shared" si="220"/>
        <v>14.897576132146266</v>
      </c>
      <c r="BX91">
        <f t="shared" si="221"/>
        <v>0</v>
      </c>
      <c r="BY91">
        <f t="shared" si="186"/>
        <v>1.9833766985849288</v>
      </c>
      <c r="BZ91">
        <f t="shared" si="222"/>
        <v>2.1994202127408604</v>
      </c>
      <c r="CA91">
        <f t="shared" si="223"/>
        <v>0</v>
      </c>
      <c r="CC91">
        <f t="shared" si="224"/>
        <v>1.6292539563727098</v>
      </c>
      <c r="CD91">
        <f t="shared" si="166"/>
        <v>0.63</v>
      </c>
      <c r="CE91">
        <f t="shared" si="225"/>
        <v>0.55648148148147913</v>
      </c>
      <c r="CF91">
        <f t="shared" si="226"/>
        <v>1.8263963013151896</v>
      </c>
      <c r="CG91">
        <f t="shared" si="227"/>
        <v>2.0235386462576708</v>
      </c>
      <c r="CH91">
        <f t="shared" si="187"/>
        <v>0.19714234494248051</v>
      </c>
      <c r="CI91" t="str">
        <f t="shared" si="188"/>
        <v>No Curl</v>
      </c>
      <c r="CJ91">
        <f t="shared" si="228"/>
        <v>14.748690722530194</v>
      </c>
      <c r="CK91">
        <f t="shared" si="229"/>
        <v>0</v>
      </c>
      <c r="CL91">
        <f t="shared" si="189"/>
        <v>1.9995576644277526</v>
      </c>
      <c r="CM91">
        <f t="shared" si="230"/>
        <v>2.8256260015367807</v>
      </c>
      <c r="CN91">
        <f t="shared" si="231"/>
        <v>0</v>
      </c>
    </row>
    <row r="92" spans="1:92" x14ac:dyDescent="0.25">
      <c r="A92">
        <v>0.77</v>
      </c>
      <c r="B92">
        <f t="shared" si="173"/>
        <v>2.4815999999999998E-2</v>
      </c>
      <c r="C92">
        <f t="shared" si="169"/>
        <v>1.4889599999999998</v>
      </c>
      <c r="D92">
        <f t="shared" si="172"/>
        <v>0.54577464788732399</v>
      </c>
      <c r="E92">
        <f t="shared" si="170"/>
        <v>0.36654755526496619</v>
      </c>
      <c r="F92">
        <f t="shared" si="171"/>
        <v>9.0962441314554002E-3</v>
      </c>
      <c r="H92">
        <v>69</v>
      </c>
      <c r="I92">
        <v>6.9</v>
      </c>
      <c r="J92">
        <f t="shared" si="190"/>
        <v>1.7223333333333328</v>
      </c>
      <c r="K92">
        <f t="shared" si="232"/>
        <v>0.63</v>
      </c>
      <c r="L92">
        <f t="shared" si="191"/>
        <v>0.995952197378566</v>
      </c>
      <c r="M92" t="str">
        <f t="shared" si="174"/>
        <v>No Curl</v>
      </c>
      <c r="N92">
        <f t="shared" si="233"/>
        <v>13.534433333333315</v>
      </c>
      <c r="P92">
        <f t="shared" si="154"/>
        <v>1.7869493374568133</v>
      </c>
      <c r="Q92">
        <f t="shared" si="234"/>
        <v>0.63</v>
      </c>
      <c r="R92">
        <f t="shared" si="155"/>
        <v>0.54074074074073908</v>
      </c>
      <c r="S92">
        <f t="shared" si="156"/>
        <v>1.8173379834757102</v>
      </c>
      <c r="T92">
        <f t="shared" si="157"/>
        <v>1.8477266294946082</v>
      </c>
      <c r="U92">
        <f t="shared" si="158"/>
        <v>3.0388646018897458E-2</v>
      </c>
      <c r="V92" t="str">
        <f t="shared" si="159"/>
        <v>Weak initial curl</v>
      </c>
      <c r="W92">
        <f t="shared" si="152"/>
        <v>14.871591400656907</v>
      </c>
      <c r="X92">
        <f t="shared" si="153"/>
        <v>1.4161656487306948E-2</v>
      </c>
      <c r="Y92">
        <f t="shared" si="160"/>
        <v>1.8437179331891793</v>
      </c>
      <c r="Z92">
        <f t="shared" si="161"/>
        <v>0.47218743168118477</v>
      </c>
      <c r="AA92">
        <f t="shared" si="235"/>
        <v>1.8504904651598836E-2</v>
      </c>
      <c r="AC92">
        <f t="shared" si="192"/>
        <v>1.7623063640205103</v>
      </c>
      <c r="AD92">
        <f t="shared" si="162"/>
        <v>0.63</v>
      </c>
      <c r="AE92">
        <f t="shared" si="193"/>
        <v>0.54351851851851674</v>
      </c>
      <c r="AF92">
        <f t="shared" si="194"/>
        <v>1.8228089919269073</v>
      </c>
      <c r="AG92">
        <f t="shared" si="195"/>
        <v>1.8833116198333033</v>
      </c>
      <c r="AH92">
        <f t="shared" si="175"/>
        <v>6.0502627906396489E-2</v>
      </c>
      <c r="AI92" t="str">
        <f t="shared" si="176"/>
        <v>Weak initial curl</v>
      </c>
      <c r="AJ92">
        <f t="shared" si="196"/>
        <v>14.920979973297582</v>
      </c>
      <c r="AK92">
        <f t="shared" si="197"/>
        <v>1.2376118140695896E-2</v>
      </c>
      <c r="AL92">
        <f t="shared" si="177"/>
        <v>1.8754497998979685</v>
      </c>
      <c r="AM92">
        <f t="shared" si="198"/>
        <v>0.924230434883206</v>
      </c>
      <c r="AN92">
        <f t="shared" si="199"/>
        <v>1.2126283083566365E-2</v>
      </c>
      <c r="AP92">
        <f t="shared" si="200"/>
        <v>1.7381419929334927</v>
      </c>
      <c r="AQ92">
        <f t="shared" si="163"/>
        <v>0.63</v>
      </c>
      <c r="AR92">
        <f t="shared" si="201"/>
        <v>0.54722222222222028</v>
      </c>
      <c r="AS92">
        <f t="shared" si="202"/>
        <v>1.8284959764034847</v>
      </c>
      <c r="AT92">
        <f t="shared" si="203"/>
        <v>1.9188499598734787</v>
      </c>
      <c r="AU92">
        <f t="shared" si="178"/>
        <v>9.0353983469993016E-2</v>
      </c>
      <c r="AV92" t="str">
        <f t="shared" si="179"/>
        <v>Weak initial curl</v>
      </c>
      <c r="AW92">
        <f t="shared" si="204"/>
        <v>14.973610803810196</v>
      </c>
      <c r="AX92">
        <f t="shared" si="205"/>
        <v>1.2097020321727594E-2</v>
      </c>
      <c r="AY92">
        <f t="shared" si="180"/>
        <v>1.9072799413301607</v>
      </c>
      <c r="AZ92">
        <f t="shared" si="206"/>
        <v>1.3572695893270315</v>
      </c>
      <c r="BA92">
        <f t="shared" si="207"/>
        <v>1.2889429803693245E-2</v>
      </c>
      <c r="BC92">
        <f t="shared" si="208"/>
        <v>1.7147045221085793</v>
      </c>
      <c r="BD92">
        <f t="shared" si="164"/>
        <v>0.63</v>
      </c>
      <c r="BE92">
        <f t="shared" si="209"/>
        <v>0.54999999999999793</v>
      </c>
      <c r="BF92">
        <f t="shared" si="210"/>
        <v>1.8342204144134697</v>
      </c>
      <c r="BG92">
        <f t="shared" si="211"/>
        <v>1.9537363067183582</v>
      </c>
      <c r="BH92">
        <f t="shared" si="181"/>
        <v>0.11951589230488946</v>
      </c>
      <c r="BI92" t="str">
        <f t="shared" si="182"/>
        <v>Weak initial curl</v>
      </c>
      <c r="BJ92">
        <f t="shared" si="212"/>
        <v>15.026492220350292</v>
      </c>
      <c r="BK92">
        <f t="shared" si="213"/>
        <v>4.4589641542628467E-4</v>
      </c>
      <c r="BL92">
        <f t="shared" si="183"/>
        <v>1.9386454392071433</v>
      </c>
      <c r="BM92">
        <f t="shared" si="214"/>
        <v>1.7663985751125082</v>
      </c>
      <c r="BN92">
        <f t="shared" si="215"/>
        <v>4.7294456858204972E-5</v>
      </c>
      <c r="BP92">
        <f t="shared" si="216"/>
        <v>1.6889917317358267</v>
      </c>
      <c r="BQ92">
        <f t="shared" si="165"/>
        <v>0.63</v>
      </c>
      <c r="BR92">
        <f t="shared" si="217"/>
        <v>0.55370370370370148</v>
      </c>
      <c r="BS92">
        <f t="shared" si="218"/>
        <v>1.8404330952370596</v>
      </c>
      <c r="BT92">
        <f t="shared" si="219"/>
        <v>1.9918744587382906</v>
      </c>
      <c r="BU92">
        <f t="shared" si="184"/>
        <v>0.15144136350123194</v>
      </c>
      <c r="BV92" t="str">
        <f t="shared" si="185"/>
        <v>No Curl</v>
      </c>
      <c r="BW92">
        <f t="shared" si="220"/>
        <v>15.082583761872753</v>
      </c>
      <c r="BX92">
        <f t="shared" si="221"/>
        <v>0</v>
      </c>
      <c r="BY92">
        <f t="shared" si="186"/>
        <v>1.9730386913200502</v>
      </c>
      <c r="BZ92">
        <f t="shared" si="222"/>
        <v>2.1994202127408595</v>
      </c>
      <c r="CA92">
        <f t="shared" si="223"/>
        <v>0</v>
      </c>
      <c r="CC92">
        <f t="shared" si="224"/>
        <v>1.6206385908205618</v>
      </c>
      <c r="CD92">
        <f t="shared" si="166"/>
        <v>0.63</v>
      </c>
      <c r="CE92">
        <f t="shared" si="225"/>
        <v>0.55555555555555325</v>
      </c>
      <c r="CF92">
        <f t="shared" si="226"/>
        <v>1.816738462696861</v>
      </c>
      <c r="CG92">
        <f t="shared" si="227"/>
        <v>2.0128383345731611</v>
      </c>
      <c r="CH92">
        <f t="shared" si="187"/>
        <v>0.19609987187629963</v>
      </c>
      <c r="CI92" t="str">
        <f t="shared" si="188"/>
        <v>No Curl</v>
      </c>
      <c r="CJ92">
        <f t="shared" si="228"/>
        <v>14.931330352661712</v>
      </c>
      <c r="CK92">
        <f t="shared" si="229"/>
        <v>0</v>
      </c>
      <c r="CL92">
        <f t="shared" si="189"/>
        <v>1.9889841622709759</v>
      </c>
      <c r="CM92">
        <f t="shared" si="230"/>
        <v>2.8256260015367798</v>
      </c>
      <c r="CN92">
        <f t="shared" si="231"/>
        <v>0</v>
      </c>
    </row>
    <row r="93" spans="1:92" x14ac:dyDescent="0.25">
      <c r="A93">
        <v>0.78</v>
      </c>
      <c r="B93">
        <f t="shared" si="173"/>
        <v>2.4670999999999998E-2</v>
      </c>
      <c r="C93">
        <f t="shared" si="169"/>
        <v>1.4802599999999999</v>
      </c>
      <c r="D93">
        <f t="shared" si="172"/>
        <v>0.54507042253521132</v>
      </c>
      <c r="E93">
        <f t="shared" si="170"/>
        <v>0.36822613766176981</v>
      </c>
      <c r="F93">
        <f t="shared" si="171"/>
        <v>9.0845070422535222E-3</v>
      </c>
      <c r="H93">
        <v>70</v>
      </c>
      <c r="I93">
        <v>7</v>
      </c>
      <c r="J93">
        <f t="shared" si="190"/>
        <v>1.7153333333333329</v>
      </c>
      <c r="K93">
        <f t="shared" si="232"/>
        <v>0.63</v>
      </c>
      <c r="L93">
        <f t="shared" si="191"/>
        <v>0.99593574608089808</v>
      </c>
      <c r="M93" t="str">
        <f t="shared" si="174"/>
        <v>No Curl</v>
      </c>
      <c r="N93">
        <f t="shared" si="233"/>
        <v>13.706316666666648</v>
      </c>
      <c r="P93">
        <f t="shared" si="154"/>
        <v>1.7776106156109532</v>
      </c>
      <c r="Q93">
        <f t="shared" si="234"/>
        <v>0.63</v>
      </c>
      <c r="R93">
        <f t="shared" si="155"/>
        <v>0.53981481481481319</v>
      </c>
      <c r="S93">
        <f t="shared" si="156"/>
        <v>1.8078404484466815</v>
      </c>
      <c r="T93">
        <f t="shared" si="157"/>
        <v>1.8380702812824108</v>
      </c>
      <c r="U93">
        <f t="shared" si="158"/>
        <v>3.0229832835728776E-2</v>
      </c>
      <c r="V93" t="str">
        <f t="shared" si="159"/>
        <v>Weak initial curl</v>
      </c>
      <c r="W93">
        <f t="shared" ref="W93:W156" si="236">S92*0.1+W92</f>
        <v>15.053325199004478</v>
      </c>
      <c r="X93">
        <f t="shared" ref="X93:X156" si="237">IF(OR(V93="Weak initial curl",V93="Curl"),(Q93-2*(COS(RADIANS(Z92))*SIN(RADIANS($G$6)))*R93)/$C$3*$F$3+X92,IF(V93="done",0,X92))</f>
        <v>1.4662787135071161E-2</v>
      </c>
      <c r="Y93">
        <f t="shared" si="160"/>
        <v>1.83408253470341</v>
      </c>
      <c r="Z93">
        <f t="shared" si="161"/>
        <v>0.47218743168118565</v>
      </c>
      <c r="AA93">
        <f t="shared" si="235"/>
        <v>1.9559437916993931E-2</v>
      </c>
      <c r="AC93">
        <f t="shared" si="192"/>
        <v>1.7530953538562517</v>
      </c>
      <c r="AD93">
        <f t="shared" si="162"/>
        <v>0.63</v>
      </c>
      <c r="AE93">
        <f t="shared" si="193"/>
        <v>0.54259259259259085</v>
      </c>
      <c r="AF93">
        <f t="shared" si="194"/>
        <v>1.8132817539307642</v>
      </c>
      <c r="AG93">
        <f t="shared" si="195"/>
        <v>1.873468154005276</v>
      </c>
      <c r="AH93">
        <f t="shared" si="175"/>
        <v>6.0186400074512147E-2</v>
      </c>
      <c r="AI93" t="str">
        <f t="shared" si="176"/>
        <v>Weak initial curl</v>
      </c>
      <c r="AJ93">
        <f t="shared" si="196"/>
        <v>15.103260872490273</v>
      </c>
      <c r="AK93">
        <f t="shared" si="197"/>
        <v>1.2862107021080336E-2</v>
      </c>
      <c r="AL93">
        <f t="shared" si="177"/>
        <v>1.8656474252813289</v>
      </c>
      <c r="AM93">
        <f t="shared" si="198"/>
        <v>0.924230434883206</v>
      </c>
      <c r="AN93">
        <f t="shared" si="199"/>
        <v>1.3052953694706722E-2</v>
      </c>
      <c r="AP93">
        <f t="shared" si="200"/>
        <v>1.7290481649068004</v>
      </c>
      <c r="AQ93">
        <f t="shared" si="163"/>
        <v>0.63</v>
      </c>
      <c r="AR93">
        <f t="shared" si="201"/>
        <v>0.54629629629629439</v>
      </c>
      <c r="AS93">
        <f t="shared" si="202"/>
        <v>1.8189294231388409</v>
      </c>
      <c r="AT93">
        <f t="shared" si="203"/>
        <v>1.9088106813708836</v>
      </c>
      <c r="AU93">
        <f t="shared" si="178"/>
        <v>8.9881258232041628E-2</v>
      </c>
      <c r="AV93" t="str">
        <f t="shared" si="179"/>
        <v>Weak initial curl</v>
      </c>
      <c r="AW93">
        <f t="shared" si="204"/>
        <v>15.156460401450545</v>
      </c>
      <c r="AX93">
        <f t="shared" si="205"/>
        <v>1.2562892413086049E-2</v>
      </c>
      <c r="AY93">
        <f t="shared" si="180"/>
        <v>1.8973011962933735</v>
      </c>
      <c r="AZ93">
        <f t="shared" si="206"/>
        <v>1.357269589327031</v>
      </c>
      <c r="BA93">
        <f t="shared" si="207"/>
        <v>1.3794231511102518E-2</v>
      </c>
      <c r="BC93">
        <f t="shared" si="208"/>
        <v>1.7057346977159327</v>
      </c>
      <c r="BD93">
        <f t="shared" si="164"/>
        <v>0.63</v>
      </c>
      <c r="BE93">
        <f t="shared" si="209"/>
        <v>0.54907407407407205</v>
      </c>
      <c r="BF93">
        <f t="shared" si="210"/>
        <v>1.8246253880969447</v>
      </c>
      <c r="BG93">
        <f t="shared" si="211"/>
        <v>1.9435160784779546</v>
      </c>
      <c r="BH93">
        <f t="shared" si="181"/>
        <v>0.11889069038101097</v>
      </c>
      <c r="BI93" t="str">
        <f t="shared" si="182"/>
        <v>Weak initial curl</v>
      </c>
      <c r="BJ93">
        <f t="shared" si="212"/>
        <v>15.209914261791639</v>
      </c>
      <c r="BK93">
        <f t="shared" si="213"/>
        <v>8.9693441937878772E-4</v>
      </c>
      <c r="BL93">
        <f t="shared" si="183"/>
        <v>1.9285041530991964</v>
      </c>
      <c r="BM93">
        <f t="shared" si="214"/>
        <v>1.7663985751125071</v>
      </c>
      <c r="BN93">
        <f t="shared" si="215"/>
        <v>1.2666389943882391E-4</v>
      </c>
      <c r="BP93">
        <f t="shared" si="216"/>
        <v>1.6801514551350287</v>
      </c>
      <c r="BQ93">
        <f t="shared" si="165"/>
        <v>0.63</v>
      </c>
      <c r="BR93">
        <f t="shared" si="217"/>
        <v>0.55277777777777559</v>
      </c>
      <c r="BS93">
        <f t="shared" si="218"/>
        <v>1.8308001661223401</v>
      </c>
      <c r="BT93">
        <f t="shared" si="219"/>
        <v>1.9814488771096497</v>
      </c>
      <c r="BU93">
        <f t="shared" si="184"/>
        <v>0.15064871098731047</v>
      </c>
      <c r="BV93" t="str">
        <f t="shared" si="185"/>
        <v>No Curl</v>
      </c>
      <c r="BW93">
        <f t="shared" si="220"/>
        <v>15.266627071396458</v>
      </c>
      <c r="BX93">
        <f t="shared" si="221"/>
        <v>0</v>
      </c>
      <c r="BY93">
        <f t="shared" si="186"/>
        <v>1.9627116971449987</v>
      </c>
      <c r="BZ93">
        <f t="shared" si="222"/>
        <v>2.1994202127408586</v>
      </c>
      <c r="CA93">
        <f t="shared" si="223"/>
        <v>0</v>
      </c>
      <c r="CC93">
        <f t="shared" si="224"/>
        <v>1.6120323805312711</v>
      </c>
      <c r="CD93">
        <f t="shared" si="166"/>
        <v>0.63</v>
      </c>
      <c r="CE93">
        <f t="shared" si="225"/>
        <v>0.55462962962962736</v>
      </c>
      <c r="CF93">
        <f t="shared" si="226"/>
        <v>1.8070908871428963</v>
      </c>
      <c r="CG93">
        <f t="shared" si="227"/>
        <v>2.0021493937545225</v>
      </c>
      <c r="CH93">
        <f t="shared" si="187"/>
        <v>0.19505850661162571</v>
      </c>
      <c r="CI93" t="str">
        <f t="shared" si="188"/>
        <v>No Curl</v>
      </c>
      <c r="CJ93">
        <f t="shared" si="228"/>
        <v>15.113004198931398</v>
      </c>
      <c r="CK93">
        <f t="shared" si="229"/>
        <v>0</v>
      </c>
      <c r="CL93">
        <f t="shared" si="189"/>
        <v>1.9784218962237958</v>
      </c>
      <c r="CM93">
        <f t="shared" si="230"/>
        <v>2.8256260015367789</v>
      </c>
      <c r="CN93">
        <f t="shared" si="231"/>
        <v>0</v>
      </c>
    </row>
    <row r="94" spans="1:92" x14ac:dyDescent="0.25">
      <c r="A94">
        <v>0.79</v>
      </c>
      <c r="B94">
        <f t="shared" si="173"/>
        <v>2.4523999999999997E-2</v>
      </c>
      <c r="C94">
        <f t="shared" si="169"/>
        <v>1.4714399999999999</v>
      </c>
      <c r="D94">
        <f t="shared" si="172"/>
        <v>0.54436619718309864</v>
      </c>
      <c r="E94">
        <f t="shared" si="170"/>
        <v>0.36995473630124143</v>
      </c>
      <c r="F94">
        <f t="shared" si="171"/>
        <v>9.0727699530516442E-3</v>
      </c>
      <c r="H94">
        <v>71</v>
      </c>
      <c r="I94">
        <v>7.1</v>
      </c>
      <c r="J94">
        <f t="shared" si="190"/>
        <v>1.708333333333333</v>
      </c>
      <c r="K94">
        <f t="shared" si="232"/>
        <v>0.63</v>
      </c>
      <c r="L94">
        <f t="shared" si="191"/>
        <v>0.99591916051301987</v>
      </c>
      <c r="M94" t="str">
        <f t="shared" si="174"/>
        <v>No Curl</v>
      </c>
      <c r="N94">
        <f t="shared" si="233"/>
        <v>13.877499999999982</v>
      </c>
      <c r="P94">
        <f t="shared" ref="P94:P157" si="238">P93*(S94/S93)</f>
        <v>1.7682820091118372</v>
      </c>
      <c r="Q94">
        <f t="shared" si="234"/>
        <v>0.63</v>
      </c>
      <c r="R94">
        <f t="shared" ref="R94:R157" si="239">VLOOKUP(ROUND(T93,2),$A$15:$D$315,4)</f>
        <v>0.53888888888888731</v>
      </c>
      <c r="S94">
        <f t="shared" ref="S94:S157" si="240">IF(OR(V93="Curl",V93="Weak inital curl"),S93-0.1*(Q94+2*COS(RADIANS(Z93))^2*R94)/$C$3-0.1*(Q94-2*(COS(RADIANS(Z93))*SIN(RADIANS($G$6)))*R94)/$C$3,S93-0.1*(Q94+2*COS(RADIANS(Z93))^2*R94)/$C$3)</f>
        <v>1.7983532007847696</v>
      </c>
      <c r="T94">
        <f t="shared" ref="T94:T157" si="241">T93*(S94/S93)</f>
        <v>1.8284243924577031</v>
      </c>
      <c r="U94">
        <f t="shared" ref="U94:U157" si="242">IF(V93="Curl",U93,(T94-P94)/2)</f>
        <v>3.0071191672932929E-2</v>
      </c>
      <c r="V94" t="str">
        <f t="shared" ref="V94:V157" si="243">IF(OR(V93="end of throw",V93="done"),"done",IF(V93="throw progress","beginning of throw",IF(P94+T94&gt;0,IF(AND(P94&lt;1.42,U94&lt;$B$6),"Curl",IF(U94&lt;$B$6,"Weak initial curl","No Curl")),"end of throw")))</f>
        <v>Weak initial curl</v>
      </c>
      <c r="W94">
        <f t="shared" si="236"/>
        <v>15.234109243849145</v>
      </c>
      <c r="X94">
        <f t="shared" si="237"/>
        <v>1.5169061641072484E-2</v>
      </c>
      <c r="Y94">
        <f t="shared" ref="Y94:Y157" si="244">SQRT((S94+(SIN(60*PI()/180)*U94))^2+(COS(60*PI()/180)*U94)^2)</f>
        <v>1.8244575729131873</v>
      </c>
      <c r="Z94">
        <f t="shared" ref="Z94:Z157" si="245">DEGREES(ATAN(SIN(RADIANS($G$6))*U94/(COS(RADIANS($G$6))*U94+S94)))</f>
        <v>0.47218743168118393</v>
      </c>
      <c r="AA94">
        <f t="shared" si="235"/>
        <v>2.0649952058874609E-2</v>
      </c>
      <c r="AC94">
        <f t="shared" si="192"/>
        <v>1.7438942876887025</v>
      </c>
      <c r="AD94">
        <f t="shared" si="162"/>
        <v>0.63</v>
      </c>
      <c r="AE94">
        <f t="shared" si="193"/>
        <v>0.54166666666666496</v>
      </c>
      <c r="AF94">
        <f t="shared" si="194"/>
        <v>1.8037648013236931</v>
      </c>
      <c r="AG94">
        <f t="shared" si="195"/>
        <v>1.8636353149586828</v>
      </c>
      <c r="AH94">
        <f t="shared" si="175"/>
        <v>5.9870513634990186E-2</v>
      </c>
      <c r="AI94" t="str">
        <f t="shared" si="176"/>
        <v>Weak initial curl</v>
      </c>
      <c r="AJ94">
        <f t="shared" si="196"/>
        <v>15.284589047883349</v>
      </c>
      <c r="AK94">
        <f t="shared" si="197"/>
        <v>1.3353239265150127E-2</v>
      </c>
      <c r="AL94">
        <f t="shared" si="177"/>
        <v>1.8558556330849878</v>
      </c>
      <c r="AM94">
        <f t="shared" si="198"/>
        <v>0.924230434883206</v>
      </c>
      <c r="AN94">
        <f t="shared" si="199"/>
        <v>1.401453444523819E-2</v>
      </c>
      <c r="AP94">
        <f t="shared" si="200"/>
        <v>1.7199641110806749</v>
      </c>
      <c r="AQ94">
        <f t="shared" si="163"/>
        <v>0.63</v>
      </c>
      <c r="AR94">
        <f t="shared" si="201"/>
        <v>0.54537037037036851</v>
      </c>
      <c r="AS94">
        <f t="shared" si="202"/>
        <v>1.809373152167866</v>
      </c>
      <c r="AT94">
        <f t="shared" si="203"/>
        <v>1.898782193255059</v>
      </c>
      <c r="AU94">
        <f t="shared" si="178"/>
        <v>8.9409041087192054E-2</v>
      </c>
      <c r="AV94" t="str">
        <f t="shared" si="179"/>
        <v>Weak initial curl</v>
      </c>
      <c r="AW94">
        <f t="shared" si="204"/>
        <v>15.338353343764428</v>
      </c>
      <c r="AX94">
        <f t="shared" si="205"/>
        <v>1.3033907094120167E-2</v>
      </c>
      <c r="AY94">
        <f t="shared" si="180"/>
        <v>1.8873331765809613</v>
      </c>
      <c r="AZ94">
        <f t="shared" si="206"/>
        <v>1.3572695893270315</v>
      </c>
      <c r="BA94">
        <f t="shared" si="207"/>
        <v>1.4732520804013183E-2</v>
      </c>
      <c r="BC94">
        <f t="shared" si="208"/>
        <v>1.6967744818911583</v>
      </c>
      <c r="BD94">
        <f t="shared" si="164"/>
        <v>0.63</v>
      </c>
      <c r="BE94">
        <f t="shared" si="209"/>
        <v>0.54814814814814616</v>
      </c>
      <c r="BF94">
        <f t="shared" si="210"/>
        <v>1.815040640071004</v>
      </c>
      <c r="BG94">
        <f t="shared" si="211"/>
        <v>1.9333067982508476</v>
      </c>
      <c r="BH94">
        <f t="shared" si="181"/>
        <v>0.11826615817984465</v>
      </c>
      <c r="BI94" t="str">
        <f t="shared" si="182"/>
        <v>Weak initial curl</v>
      </c>
      <c r="BJ94">
        <f t="shared" si="212"/>
        <v>15.392376800601333</v>
      </c>
      <c r="BK94">
        <f t="shared" si="213"/>
        <v>1.3531140118575086E-3</v>
      </c>
      <c r="BL94">
        <f t="shared" si="183"/>
        <v>1.9183737304409243</v>
      </c>
      <c r="BM94">
        <f t="shared" si="214"/>
        <v>1.7663985751125071</v>
      </c>
      <c r="BN94">
        <f t="shared" si="215"/>
        <v>2.3847189295315275E-4</v>
      </c>
      <c r="BP94">
        <f t="shared" si="216"/>
        <v>1.6713206061332642</v>
      </c>
      <c r="BQ94">
        <f t="shared" si="165"/>
        <v>0.63</v>
      </c>
      <c r="BR94">
        <f t="shared" si="217"/>
        <v>0.55185185185184971</v>
      </c>
      <c r="BS94">
        <f t="shared" si="218"/>
        <v>1.8211775099207106</v>
      </c>
      <c r="BT94">
        <f t="shared" si="219"/>
        <v>1.9710344137081552</v>
      </c>
      <c r="BU94">
        <f t="shared" si="184"/>
        <v>0.14985690378744554</v>
      </c>
      <c r="BV94" t="str">
        <f t="shared" si="185"/>
        <v>No Curl</v>
      </c>
      <c r="BW94">
        <f t="shared" si="220"/>
        <v>15.449707088008692</v>
      </c>
      <c r="BX94">
        <f t="shared" si="221"/>
        <v>0</v>
      </c>
      <c r="BY94">
        <f t="shared" si="186"/>
        <v>1.9523957160597747</v>
      </c>
      <c r="BZ94">
        <f t="shared" si="222"/>
        <v>2.1994202127408582</v>
      </c>
      <c r="CA94">
        <f t="shared" si="223"/>
        <v>0</v>
      </c>
      <c r="CC94">
        <f t="shared" si="224"/>
        <v>1.603435325504837</v>
      </c>
      <c r="CD94">
        <f t="shared" si="166"/>
        <v>0.63</v>
      </c>
      <c r="CE94">
        <f t="shared" si="225"/>
        <v>0.55370370370370148</v>
      </c>
      <c r="CF94">
        <f t="shared" si="226"/>
        <v>1.7974535746532956</v>
      </c>
      <c r="CG94">
        <f t="shared" si="227"/>
        <v>1.991471823801755</v>
      </c>
      <c r="CH94">
        <f t="shared" si="187"/>
        <v>0.194018249148459</v>
      </c>
      <c r="CI94" t="str">
        <f t="shared" si="188"/>
        <v>No Curl</v>
      </c>
      <c r="CJ94">
        <f t="shared" si="228"/>
        <v>15.293713287645687</v>
      </c>
      <c r="CK94">
        <f t="shared" si="229"/>
        <v>0</v>
      </c>
      <c r="CL94">
        <f t="shared" si="189"/>
        <v>1.9678708662862134</v>
      </c>
      <c r="CM94">
        <f t="shared" si="230"/>
        <v>2.8256260015367793</v>
      </c>
      <c r="CN94">
        <f t="shared" si="231"/>
        <v>0</v>
      </c>
    </row>
    <row r="95" spans="1:92" x14ac:dyDescent="0.25">
      <c r="A95">
        <v>0.8</v>
      </c>
      <c r="B95">
        <f t="shared" si="173"/>
        <v>2.4375000000000001E-2</v>
      </c>
      <c r="C95">
        <f t="shared" si="169"/>
        <v>1.4625000000000001</v>
      </c>
      <c r="D95">
        <f t="shared" si="172"/>
        <v>0.54366197183098597</v>
      </c>
      <c r="E95">
        <f t="shared" si="170"/>
        <v>0.37173468159383655</v>
      </c>
      <c r="F95">
        <f t="shared" si="171"/>
        <v>9.0610328638497661E-3</v>
      </c>
      <c r="H95">
        <v>72</v>
      </c>
      <c r="I95">
        <v>7.2</v>
      </c>
      <c r="J95">
        <f t="shared" si="190"/>
        <v>1.7013333333333331</v>
      </c>
      <c r="K95">
        <f t="shared" si="232"/>
        <v>0.63</v>
      </c>
      <c r="L95">
        <f t="shared" si="191"/>
        <v>0.99590243902439035</v>
      </c>
      <c r="M95" t="str">
        <f t="shared" si="174"/>
        <v>No Curl</v>
      </c>
      <c r="N95">
        <f t="shared" si="233"/>
        <v>14.047983333333315</v>
      </c>
      <c r="P95">
        <f t="shared" si="238"/>
        <v>1.7589635179594647</v>
      </c>
      <c r="Q95">
        <f t="shared" si="234"/>
        <v>0.63</v>
      </c>
      <c r="R95">
        <f t="shared" si="239"/>
        <v>0.53796296296296142</v>
      </c>
      <c r="S95">
        <f t="shared" si="240"/>
        <v>1.7888762404899743</v>
      </c>
      <c r="T95">
        <f t="shared" si="241"/>
        <v>1.818788963020485</v>
      </c>
      <c r="U95">
        <f t="shared" si="242"/>
        <v>2.9912722530510139E-2</v>
      </c>
      <c r="V95" t="str">
        <f t="shared" si="243"/>
        <v>Weak initial curl</v>
      </c>
      <c r="W95">
        <f t="shared" si="236"/>
        <v>15.413944563927622</v>
      </c>
      <c r="X95">
        <f t="shared" si="237"/>
        <v>1.5680480005310918E-2</v>
      </c>
      <c r="Y95">
        <f t="shared" si="244"/>
        <v>1.8148430478185109</v>
      </c>
      <c r="Z95">
        <f t="shared" si="245"/>
        <v>0.47218743168118327</v>
      </c>
      <c r="AA95">
        <f t="shared" si="235"/>
        <v>2.1776810802944968E-2</v>
      </c>
      <c r="AC95">
        <f t="shared" si="192"/>
        <v>1.7347031655178626</v>
      </c>
      <c r="AD95">
        <f t="shared" si="162"/>
        <v>0.63</v>
      </c>
      <c r="AE95">
        <f t="shared" si="193"/>
        <v>0.54074074074073908</v>
      </c>
      <c r="AF95">
        <f t="shared" si="194"/>
        <v>1.7942581341056938</v>
      </c>
      <c r="AG95">
        <f t="shared" si="195"/>
        <v>1.8538131026935238</v>
      </c>
      <c r="AH95">
        <f t="shared" si="175"/>
        <v>5.9554968587830603E-2</v>
      </c>
      <c r="AI95" t="str">
        <f t="shared" si="176"/>
        <v>Weak initial curl</v>
      </c>
      <c r="AJ95">
        <f t="shared" si="196"/>
        <v>15.464965528015719</v>
      </c>
      <c r="AK95">
        <f t="shared" si="197"/>
        <v>1.3849514872905267E-2</v>
      </c>
      <c r="AL95">
        <f t="shared" si="177"/>
        <v>1.8460744233089457</v>
      </c>
      <c r="AM95">
        <f t="shared" si="198"/>
        <v>0.92423043488320666</v>
      </c>
      <c r="AN95">
        <f t="shared" si="199"/>
        <v>1.5011389025894772E-2</v>
      </c>
      <c r="AP95">
        <f t="shared" si="200"/>
        <v>1.7108898314551169</v>
      </c>
      <c r="AQ95">
        <f t="shared" si="163"/>
        <v>0.63</v>
      </c>
      <c r="AR95">
        <f t="shared" si="201"/>
        <v>0.54444444444444262</v>
      </c>
      <c r="AS95">
        <f t="shared" si="202"/>
        <v>1.79982716349056</v>
      </c>
      <c r="AT95">
        <f t="shared" si="203"/>
        <v>1.8887644955260052</v>
      </c>
      <c r="AU95">
        <f t="shared" si="178"/>
        <v>8.8937332035444183E-2</v>
      </c>
      <c r="AV95" t="str">
        <f t="shared" si="179"/>
        <v>Weak initial curl</v>
      </c>
      <c r="AW95">
        <f t="shared" si="204"/>
        <v>15.519290658981214</v>
      </c>
      <c r="AX95">
        <f t="shared" si="205"/>
        <v>1.351006436482995E-2</v>
      </c>
      <c r="AY95">
        <f t="shared" si="180"/>
        <v>1.8773758821929247</v>
      </c>
      <c r="AZ95">
        <f t="shared" si="206"/>
        <v>1.357269589327031</v>
      </c>
      <c r="BA95">
        <f t="shared" si="207"/>
        <v>1.570466131842849E-2</v>
      </c>
      <c r="BC95">
        <f t="shared" si="208"/>
        <v>1.6878238746342562</v>
      </c>
      <c r="BD95">
        <f t="shared" si="164"/>
        <v>0.63</v>
      </c>
      <c r="BE95">
        <f t="shared" si="209"/>
        <v>0.54722222222222028</v>
      </c>
      <c r="BF95">
        <f t="shared" si="210"/>
        <v>1.8054661703356476</v>
      </c>
      <c r="BG95">
        <f t="shared" si="211"/>
        <v>1.923108466037037</v>
      </c>
      <c r="BH95">
        <f t="shared" si="181"/>
        <v>0.1176422957013904</v>
      </c>
      <c r="BI95" t="str">
        <f t="shared" si="182"/>
        <v>Weak initial curl</v>
      </c>
      <c r="BJ95">
        <f t="shared" si="212"/>
        <v>15.573880864608434</v>
      </c>
      <c r="BK95">
        <f t="shared" si="213"/>
        <v>1.8144351928624477E-3</v>
      </c>
      <c r="BL95">
        <f t="shared" si="183"/>
        <v>1.9082541712323267</v>
      </c>
      <c r="BM95">
        <f t="shared" si="214"/>
        <v>1.7663985751125064</v>
      </c>
      <c r="BN95">
        <f t="shared" si="215"/>
        <v>3.8308200261248757E-4</v>
      </c>
      <c r="BP95">
        <f t="shared" si="216"/>
        <v>1.662499184730533</v>
      </c>
      <c r="BQ95">
        <f t="shared" si="165"/>
        <v>0.63</v>
      </c>
      <c r="BR95">
        <f t="shared" si="217"/>
        <v>0.55092592592592382</v>
      </c>
      <c r="BS95">
        <f t="shared" si="218"/>
        <v>1.8115651266321711</v>
      </c>
      <c r="BT95">
        <f t="shared" si="219"/>
        <v>1.9606310685338073</v>
      </c>
      <c r="BU95">
        <f t="shared" si="184"/>
        <v>0.14906594190163713</v>
      </c>
      <c r="BV95" t="str">
        <f t="shared" si="185"/>
        <v>No Curl</v>
      </c>
      <c r="BW95">
        <f t="shared" si="220"/>
        <v>15.631824839000764</v>
      </c>
      <c r="BX95">
        <f t="shared" si="221"/>
        <v>0</v>
      </c>
      <c r="BY95">
        <f t="shared" si="186"/>
        <v>1.9420907480643781</v>
      </c>
      <c r="BZ95">
        <f t="shared" si="222"/>
        <v>2.1994202127408582</v>
      </c>
      <c r="CA95">
        <f t="shared" si="223"/>
        <v>0</v>
      </c>
      <c r="CC95">
        <f t="shared" si="224"/>
        <v>1.5946987491775444</v>
      </c>
      <c r="CD95">
        <f t="shared" si="166"/>
        <v>0.65999999999999992</v>
      </c>
      <c r="CE95">
        <f t="shared" si="225"/>
        <v>0.55277777777777559</v>
      </c>
      <c r="CF95">
        <f t="shared" si="226"/>
        <v>1.7876598585613921</v>
      </c>
      <c r="CG95">
        <f t="shared" si="227"/>
        <v>1.9806209679452405</v>
      </c>
      <c r="CH95">
        <f t="shared" si="187"/>
        <v>0.19296110938384803</v>
      </c>
      <c r="CI95" t="str">
        <f t="shared" si="188"/>
        <v>No Curl</v>
      </c>
      <c r="CJ95">
        <f t="shared" si="228"/>
        <v>15.473458645111016</v>
      </c>
      <c r="CK95">
        <f t="shared" si="229"/>
        <v>0</v>
      </c>
      <c r="CL95">
        <f t="shared" si="189"/>
        <v>1.9571486040582988</v>
      </c>
      <c r="CM95">
        <f t="shared" si="230"/>
        <v>2.8256260015367798</v>
      </c>
      <c r="CN95">
        <f t="shared" si="231"/>
        <v>0</v>
      </c>
    </row>
    <row r="96" spans="1:92" x14ac:dyDescent="0.25">
      <c r="A96">
        <v>0.81</v>
      </c>
      <c r="B96">
        <f t="shared" si="173"/>
        <v>2.4223999999999999E-2</v>
      </c>
      <c r="C96">
        <f t="shared" si="169"/>
        <v>1.4534399999999998</v>
      </c>
      <c r="D96">
        <f t="shared" si="172"/>
        <v>0.54295774647887329</v>
      </c>
      <c r="E96">
        <f t="shared" si="170"/>
        <v>0.37356736189926887</v>
      </c>
      <c r="F96">
        <f t="shared" si="171"/>
        <v>9.0492957746478881E-3</v>
      </c>
      <c r="H96">
        <v>73</v>
      </c>
      <c r="I96">
        <v>7.3</v>
      </c>
      <c r="J96">
        <f t="shared" si="190"/>
        <v>1.6943333333333332</v>
      </c>
      <c r="K96">
        <f t="shared" si="232"/>
        <v>0.63</v>
      </c>
      <c r="L96">
        <f t="shared" si="191"/>
        <v>0.99588557993730409</v>
      </c>
      <c r="M96" t="str">
        <f t="shared" si="174"/>
        <v>No Curl</v>
      </c>
      <c r="N96">
        <f t="shared" si="233"/>
        <v>14.217766666666648</v>
      </c>
      <c r="P96">
        <f t="shared" si="238"/>
        <v>1.7496551421538358</v>
      </c>
      <c r="Q96">
        <f t="shared" si="234"/>
        <v>0.63</v>
      </c>
      <c r="R96">
        <f t="shared" si="239"/>
        <v>0.53703703703703554</v>
      </c>
      <c r="S96">
        <f t="shared" si="240"/>
        <v>1.7794095675622956</v>
      </c>
      <c r="T96">
        <f t="shared" si="241"/>
        <v>1.8091639929707566</v>
      </c>
      <c r="U96">
        <f t="shared" si="242"/>
        <v>2.9754425408460405E-2</v>
      </c>
      <c r="V96" t="str">
        <f t="shared" si="243"/>
        <v>Weak initial curl</v>
      </c>
      <c r="W96">
        <f t="shared" si="236"/>
        <v>15.592832187976619</v>
      </c>
      <c r="X96">
        <f t="shared" si="237"/>
        <v>1.6197042227786465E-2</v>
      </c>
      <c r="Y96">
        <f t="shared" si="244"/>
        <v>1.8052389594193807</v>
      </c>
      <c r="Z96">
        <f t="shared" si="245"/>
        <v>0.47218743168118354</v>
      </c>
      <c r="AA96">
        <f t="shared" si="235"/>
        <v>2.2940377874909098E-2</v>
      </c>
      <c r="AC96">
        <f t="shared" si="192"/>
        <v>1.7255219873437326</v>
      </c>
      <c r="AD96">
        <f t="shared" si="162"/>
        <v>0.63</v>
      </c>
      <c r="AE96">
        <f t="shared" si="193"/>
        <v>0.53981481481481319</v>
      </c>
      <c r="AF96">
        <f t="shared" si="194"/>
        <v>1.7847617522767665</v>
      </c>
      <c r="AG96">
        <f t="shared" si="195"/>
        <v>1.8440015172097992</v>
      </c>
      <c r="AH96">
        <f t="shared" si="175"/>
        <v>5.923976493303329E-2</v>
      </c>
      <c r="AI96" t="str">
        <f t="shared" si="176"/>
        <v>Weak initial curl</v>
      </c>
      <c r="AJ96">
        <f t="shared" si="196"/>
        <v>15.644391341426289</v>
      </c>
      <c r="AK96">
        <f t="shared" si="197"/>
        <v>1.4350933844345758E-2</v>
      </c>
      <c r="AL96">
        <f t="shared" si="177"/>
        <v>1.836303795953202</v>
      </c>
      <c r="AM96">
        <f t="shared" si="198"/>
        <v>0.92423043488320566</v>
      </c>
      <c r="AN96">
        <f t="shared" si="199"/>
        <v>1.604388112741047E-2</v>
      </c>
      <c r="AP96">
        <f t="shared" si="200"/>
        <v>1.7018253260301257</v>
      </c>
      <c r="AQ96">
        <f t="shared" si="163"/>
        <v>0.63</v>
      </c>
      <c r="AR96">
        <f t="shared" si="201"/>
        <v>0.54351851851851674</v>
      </c>
      <c r="AS96">
        <f t="shared" si="202"/>
        <v>1.7902914571069228</v>
      </c>
      <c r="AT96">
        <f t="shared" si="203"/>
        <v>1.878757588183722</v>
      </c>
      <c r="AU96">
        <f t="shared" si="178"/>
        <v>8.8466131076798127E-2</v>
      </c>
      <c r="AV96" t="str">
        <f t="shared" si="179"/>
        <v>Weak initial curl</v>
      </c>
      <c r="AW96">
        <f t="shared" si="204"/>
        <v>15.69927337533027</v>
      </c>
      <c r="AX96">
        <f t="shared" si="205"/>
        <v>1.3991364225215394E-2</v>
      </c>
      <c r="AY96">
        <f t="shared" si="180"/>
        <v>1.8674293131292627</v>
      </c>
      <c r="AZ96">
        <f t="shared" si="206"/>
        <v>1.3572695893270317</v>
      </c>
      <c r="BA96">
        <f t="shared" si="207"/>
        <v>1.6711016690351691E-2</v>
      </c>
      <c r="BC96">
        <f t="shared" si="208"/>
        <v>1.6788828759452263</v>
      </c>
      <c r="BD96">
        <f t="shared" si="164"/>
        <v>0.63</v>
      </c>
      <c r="BE96">
        <f t="shared" si="209"/>
        <v>0.54629629629629439</v>
      </c>
      <c r="BF96">
        <f t="shared" si="210"/>
        <v>1.7959019788908757</v>
      </c>
      <c r="BG96">
        <f t="shared" si="211"/>
        <v>1.912921081836523</v>
      </c>
      <c r="BH96">
        <f t="shared" si="181"/>
        <v>0.11701910294564832</v>
      </c>
      <c r="BI96" t="str">
        <f t="shared" si="182"/>
        <v>Weak initial curl</v>
      </c>
      <c r="BJ96">
        <f t="shared" si="212"/>
        <v>15.754427481641999</v>
      </c>
      <c r="BK96">
        <f t="shared" si="213"/>
        <v>2.2808979623936054E-3</v>
      </c>
      <c r="BL96">
        <f t="shared" si="183"/>
        <v>1.8981454754734037</v>
      </c>
      <c r="BM96">
        <f t="shared" si="214"/>
        <v>1.7663985751125066</v>
      </c>
      <c r="BN96">
        <f t="shared" si="215"/>
        <v>5.6085779362812426E-4</v>
      </c>
      <c r="BP96">
        <f t="shared" si="216"/>
        <v>1.6536871909268354</v>
      </c>
      <c r="BQ96">
        <f t="shared" si="165"/>
        <v>0.63</v>
      </c>
      <c r="BR96">
        <f t="shared" si="217"/>
        <v>0.54999999999999793</v>
      </c>
      <c r="BS96">
        <f t="shared" si="218"/>
        <v>1.8019630162567215</v>
      </c>
      <c r="BT96">
        <f t="shared" si="219"/>
        <v>1.9502388415866059</v>
      </c>
      <c r="BU96">
        <f t="shared" si="184"/>
        <v>0.14827582532988526</v>
      </c>
      <c r="BV96" t="str">
        <f t="shared" si="185"/>
        <v>No Curl</v>
      </c>
      <c r="BW96">
        <f t="shared" si="220"/>
        <v>15.81298135166398</v>
      </c>
      <c r="BX96">
        <f t="shared" si="221"/>
        <v>0</v>
      </c>
      <c r="BY96">
        <f t="shared" si="186"/>
        <v>1.9317967931588087</v>
      </c>
      <c r="BZ96">
        <f t="shared" si="222"/>
        <v>2.1994202127408582</v>
      </c>
      <c r="CA96">
        <f t="shared" si="223"/>
        <v>0</v>
      </c>
      <c r="CC96">
        <f t="shared" si="224"/>
        <v>1.5859713281131089</v>
      </c>
      <c r="CD96">
        <f t="shared" si="166"/>
        <v>0.65999999999999992</v>
      </c>
      <c r="CE96">
        <f t="shared" si="225"/>
        <v>0.55185185185184971</v>
      </c>
      <c r="CF96">
        <f t="shared" si="226"/>
        <v>1.7778764055338525</v>
      </c>
      <c r="CG96">
        <f t="shared" si="227"/>
        <v>1.969781482954597</v>
      </c>
      <c r="CH96">
        <f t="shared" si="187"/>
        <v>0.19190507742074403</v>
      </c>
      <c r="CI96" t="str">
        <f t="shared" si="188"/>
        <v>No Curl</v>
      </c>
      <c r="CJ96">
        <f t="shared" si="228"/>
        <v>15.652224630967154</v>
      </c>
      <c r="CK96">
        <f t="shared" si="229"/>
        <v>0</v>
      </c>
      <c r="CL96">
        <f t="shared" si="189"/>
        <v>1.9464375779399814</v>
      </c>
      <c r="CM96">
        <f t="shared" si="230"/>
        <v>2.8256260015367798</v>
      </c>
      <c r="CN96">
        <f t="shared" si="231"/>
        <v>0</v>
      </c>
    </row>
    <row r="97" spans="1:92" x14ac:dyDescent="0.25">
      <c r="A97">
        <v>0.82</v>
      </c>
      <c r="B97">
        <f t="shared" si="173"/>
        <v>2.4071000000000002E-2</v>
      </c>
      <c r="C97">
        <f t="shared" si="169"/>
        <v>1.4442600000000001</v>
      </c>
      <c r="D97">
        <f t="shared" si="172"/>
        <v>0.54225352112676062</v>
      </c>
      <c r="E97">
        <f t="shared" si="170"/>
        <v>0.37545422647359933</v>
      </c>
      <c r="F97">
        <f t="shared" si="171"/>
        <v>9.0375586854460101E-3</v>
      </c>
      <c r="H97">
        <v>74</v>
      </c>
      <c r="I97">
        <v>7.4</v>
      </c>
      <c r="J97">
        <f t="shared" si="190"/>
        <v>1.6873333333333334</v>
      </c>
      <c r="K97">
        <f t="shared" si="232"/>
        <v>0.63</v>
      </c>
      <c r="L97">
        <f t="shared" si="191"/>
        <v>0.99586858154633096</v>
      </c>
      <c r="M97" t="str">
        <f t="shared" si="174"/>
        <v>No Curl</v>
      </c>
      <c r="N97">
        <f t="shared" si="233"/>
        <v>14.386849999999981</v>
      </c>
      <c r="P97">
        <f t="shared" si="238"/>
        <v>1.7403568816949506</v>
      </c>
      <c r="Q97">
        <f t="shared" si="234"/>
        <v>0.63</v>
      </c>
      <c r="R97">
        <f t="shared" si="239"/>
        <v>0.53611111111110965</v>
      </c>
      <c r="S97">
        <f t="shared" si="240"/>
        <v>1.7699531820017338</v>
      </c>
      <c r="T97">
        <f t="shared" si="241"/>
        <v>1.7995494823085179</v>
      </c>
      <c r="U97">
        <f t="shared" si="242"/>
        <v>2.9596300306783618E-2</v>
      </c>
      <c r="V97" t="str">
        <f t="shared" si="243"/>
        <v>Weak initial curl</v>
      </c>
      <c r="W97">
        <f t="shared" si="236"/>
        <v>15.770773144732848</v>
      </c>
      <c r="X97">
        <f t="shared" si="237"/>
        <v>1.6718748308499121E-2</v>
      </c>
      <c r="Y97">
        <f t="shared" si="244"/>
        <v>1.7956453077157968</v>
      </c>
      <c r="Z97">
        <f t="shared" si="245"/>
        <v>0.47218743168118316</v>
      </c>
      <c r="AA97">
        <f t="shared" si="235"/>
        <v>2.4141017000471093E-2</v>
      </c>
      <c r="AC97">
        <f t="shared" si="192"/>
        <v>1.7163507531663122</v>
      </c>
      <c r="AD97">
        <f t="shared" si="162"/>
        <v>0.63</v>
      </c>
      <c r="AE97">
        <f t="shared" si="193"/>
        <v>0.53888888888888731</v>
      </c>
      <c r="AF97">
        <f t="shared" si="194"/>
        <v>1.7752756558369112</v>
      </c>
      <c r="AG97">
        <f t="shared" si="195"/>
        <v>1.834200558507509</v>
      </c>
      <c r="AH97">
        <f t="shared" si="175"/>
        <v>5.8924902670598356E-2</v>
      </c>
      <c r="AI97" t="str">
        <f t="shared" si="176"/>
        <v>Weak initial curl</v>
      </c>
      <c r="AJ97">
        <f t="shared" si="196"/>
        <v>15.822867516653965</v>
      </c>
      <c r="AK97">
        <f t="shared" si="197"/>
        <v>1.48574961794716E-2</v>
      </c>
      <c r="AL97">
        <f t="shared" si="177"/>
        <v>1.8265437510177571</v>
      </c>
      <c r="AM97">
        <f t="shared" si="198"/>
        <v>0.924230434883205</v>
      </c>
      <c r="AN97">
        <f t="shared" si="199"/>
        <v>1.7112374440519287E-2</v>
      </c>
      <c r="AP97">
        <f t="shared" si="200"/>
        <v>1.6927705948057019</v>
      </c>
      <c r="AQ97">
        <f t="shared" si="163"/>
        <v>0.63</v>
      </c>
      <c r="AR97">
        <f t="shared" si="201"/>
        <v>0.54259259259259085</v>
      </c>
      <c r="AS97">
        <f t="shared" si="202"/>
        <v>1.7807660330169546</v>
      </c>
      <c r="AT97">
        <f t="shared" si="203"/>
        <v>1.8687614712282095</v>
      </c>
      <c r="AU97">
        <f t="shared" si="178"/>
        <v>8.7995438211253774E-2</v>
      </c>
      <c r="AV97" t="str">
        <f t="shared" si="179"/>
        <v>Weak initial curl</v>
      </c>
      <c r="AW97">
        <f t="shared" si="204"/>
        <v>15.878302521040961</v>
      </c>
      <c r="AX97">
        <f t="shared" si="205"/>
        <v>1.4477806675276502E-2</v>
      </c>
      <c r="AY97">
        <f t="shared" si="180"/>
        <v>1.8574934693899761</v>
      </c>
      <c r="AZ97">
        <f t="shared" si="206"/>
        <v>1.3572695893270317</v>
      </c>
      <c r="BA97">
        <f t="shared" si="207"/>
        <v>1.7751950555786038E-2</v>
      </c>
      <c r="BC97">
        <f t="shared" si="208"/>
        <v>1.6699514858240687</v>
      </c>
      <c r="BD97">
        <f t="shared" si="164"/>
        <v>0.63</v>
      </c>
      <c r="BE97">
        <f t="shared" si="209"/>
        <v>0.54537037037036851</v>
      </c>
      <c r="BF97">
        <f t="shared" si="210"/>
        <v>1.7863480657366881</v>
      </c>
      <c r="BG97">
        <f t="shared" si="211"/>
        <v>1.9027446456493056</v>
      </c>
      <c r="BH97">
        <f t="shared" si="181"/>
        <v>0.11639657991261843</v>
      </c>
      <c r="BI97" t="str">
        <f t="shared" si="182"/>
        <v>Weak initial curl</v>
      </c>
      <c r="BJ97">
        <f t="shared" si="212"/>
        <v>15.934017679531086</v>
      </c>
      <c r="BK97">
        <f t="shared" si="213"/>
        <v>2.7525023204509808E-3</v>
      </c>
      <c r="BL97">
        <f t="shared" si="183"/>
        <v>1.8880476431641557</v>
      </c>
      <c r="BM97">
        <f t="shared" si="214"/>
        <v>1.7663985751125073</v>
      </c>
      <c r="BN97">
        <f t="shared" si="215"/>
        <v>7.7216283121135881E-4</v>
      </c>
      <c r="BP97">
        <f t="shared" si="216"/>
        <v>1.6448846247221711</v>
      </c>
      <c r="BQ97">
        <f t="shared" si="165"/>
        <v>0.63</v>
      </c>
      <c r="BR97">
        <f t="shared" si="217"/>
        <v>0.54907407407407205</v>
      </c>
      <c r="BS97">
        <f t="shared" si="218"/>
        <v>1.7923711787943619</v>
      </c>
      <c r="BT97">
        <f t="shared" si="219"/>
        <v>1.9398577328665509</v>
      </c>
      <c r="BU97">
        <f t="shared" si="184"/>
        <v>0.14748655407218991</v>
      </c>
      <c r="BV97" t="str">
        <f t="shared" si="185"/>
        <v>No Curl</v>
      </c>
      <c r="BW97">
        <f t="shared" si="220"/>
        <v>15.993177653289653</v>
      </c>
      <c r="BX97">
        <f t="shared" si="221"/>
        <v>0</v>
      </c>
      <c r="BY97">
        <f t="shared" si="186"/>
        <v>1.9215138513430667</v>
      </c>
      <c r="BZ97">
        <f t="shared" si="222"/>
        <v>2.1994202127408586</v>
      </c>
      <c r="CA97">
        <f t="shared" si="223"/>
        <v>0</v>
      </c>
      <c r="CC97">
        <f t="shared" si="224"/>
        <v>1.5772530623115302</v>
      </c>
      <c r="CD97">
        <f t="shared" si="166"/>
        <v>0.65999999999999992</v>
      </c>
      <c r="CE97">
        <f t="shared" si="225"/>
        <v>0.55092592592592382</v>
      </c>
      <c r="CF97">
        <f t="shared" si="226"/>
        <v>1.7681032155706768</v>
      </c>
      <c r="CG97">
        <f t="shared" si="227"/>
        <v>1.9589533688298244</v>
      </c>
      <c r="CH97">
        <f t="shared" si="187"/>
        <v>0.19085015325914712</v>
      </c>
      <c r="CI97" t="str">
        <f t="shared" si="188"/>
        <v>No Curl</v>
      </c>
      <c r="CJ97">
        <f t="shared" si="228"/>
        <v>15.830012271520539</v>
      </c>
      <c r="CK97">
        <f t="shared" si="229"/>
        <v>0</v>
      </c>
      <c r="CL97">
        <f t="shared" si="189"/>
        <v>1.9357377879312607</v>
      </c>
      <c r="CM97">
        <f t="shared" si="230"/>
        <v>2.8256260015367807</v>
      </c>
      <c r="CN97">
        <f t="shared" si="231"/>
        <v>0</v>
      </c>
    </row>
    <row r="98" spans="1:92" x14ac:dyDescent="0.25">
      <c r="A98">
        <v>0.83</v>
      </c>
      <c r="B98">
        <f t="shared" si="173"/>
        <v>2.3916E-2</v>
      </c>
      <c r="C98">
        <f t="shared" si="169"/>
        <v>1.43496</v>
      </c>
      <c r="D98">
        <f t="shared" si="172"/>
        <v>0.54154929577464794</v>
      </c>
      <c r="E98">
        <f t="shared" si="170"/>
        <v>0.37739678860361819</v>
      </c>
      <c r="F98">
        <f t="shared" si="171"/>
        <v>9.025821596244132E-3</v>
      </c>
      <c r="H98">
        <v>75</v>
      </c>
      <c r="I98">
        <v>7.5</v>
      </c>
      <c r="J98">
        <f t="shared" si="190"/>
        <v>1.6803333333333335</v>
      </c>
      <c r="K98">
        <f t="shared" si="232"/>
        <v>0.63</v>
      </c>
      <c r="L98">
        <f t="shared" si="191"/>
        <v>0.99585144211774013</v>
      </c>
      <c r="M98" t="str">
        <f t="shared" si="174"/>
        <v>No Curl</v>
      </c>
      <c r="N98">
        <f t="shared" si="233"/>
        <v>14.555233333333314</v>
      </c>
      <c r="P98">
        <f t="shared" si="238"/>
        <v>1.731068736582809</v>
      </c>
      <c r="Q98">
        <f t="shared" si="234"/>
        <v>0.63</v>
      </c>
      <c r="R98">
        <f t="shared" si="239"/>
        <v>0.53518518518518376</v>
      </c>
      <c r="S98">
        <f t="shared" si="240"/>
        <v>1.7605070838082886</v>
      </c>
      <c r="T98">
        <f t="shared" si="241"/>
        <v>1.7899454310337688</v>
      </c>
      <c r="U98">
        <f t="shared" si="242"/>
        <v>2.9438347225479888E-2</v>
      </c>
      <c r="V98" t="str">
        <f t="shared" si="243"/>
        <v>Weak initial curl</v>
      </c>
      <c r="W98">
        <f t="shared" si="236"/>
        <v>15.947768462933022</v>
      </c>
      <c r="X98">
        <f t="shared" si="237"/>
        <v>1.7245598247448889E-2</v>
      </c>
      <c r="Y98">
        <f t="shared" si="244"/>
        <v>1.7860620927077597</v>
      </c>
      <c r="Z98">
        <f t="shared" si="245"/>
        <v>0.47218743168118354</v>
      </c>
      <c r="AA98">
        <f t="shared" si="235"/>
        <v>2.5379091905335043E-2</v>
      </c>
      <c r="AC98">
        <f t="shared" si="192"/>
        <v>1.7071894629856013</v>
      </c>
      <c r="AD98">
        <f t="shared" si="162"/>
        <v>0.63</v>
      </c>
      <c r="AE98">
        <f t="shared" si="193"/>
        <v>0.53796296296296142</v>
      </c>
      <c r="AF98">
        <f t="shared" si="194"/>
        <v>1.7657998447861276</v>
      </c>
      <c r="AG98">
        <f t="shared" si="195"/>
        <v>1.8244102265866529</v>
      </c>
      <c r="AH98">
        <f t="shared" si="175"/>
        <v>5.8610381800525801E-2</v>
      </c>
      <c r="AI98" t="str">
        <f t="shared" si="176"/>
        <v>Weak initial curl</v>
      </c>
      <c r="AJ98">
        <f t="shared" si="196"/>
        <v>16.000395082237656</v>
      </c>
      <c r="AK98">
        <f t="shared" si="197"/>
        <v>1.5369201878282793E-2</v>
      </c>
      <c r="AL98">
        <f t="shared" si="177"/>
        <v>1.8167942885026107</v>
      </c>
      <c r="AM98">
        <f t="shared" si="198"/>
        <v>0.92423043488320467</v>
      </c>
      <c r="AN98">
        <f t="shared" si="199"/>
        <v>1.8217232655955228E-2</v>
      </c>
      <c r="AP98">
        <f t="shared" si="200"/>
        <v>1.6837256377818453</v>
      </c>
      <c r="AQ98">
        <f t="shared" si="163"/>
        <v>0.63</v>
      </c>
      <c r="AR98">
        <f t="shared" si="201"/>
        <v>0.54166666666666496</v>
      </c>
      <c r="AS98">
        <f t="shared" si="202"/>
        <v>1.7712508912206553</v>
      </c>
      <c r="AT98">
        <f t="shared" si="203"/>
        <v>1.8587761446594675</v>
      </c>
      <c r="AU98">
        <f t="shared" si="178"/>
        <v>8.7525253438811124E-2</v>
      </c>
      <c r="AV98" t="str">
        <f t="shared" si="179"/>
        <v>Weak initial curl</v>
      </c>
      <c r="AW98">
        <f t="shared" si="204"/>
        <v>16.056379124342655</v>
      </c>
      <c r="AX98">
        <f t="shared" si="205"/>
        <v>1.4969391715013275E-2</v>
      </c>
      <c r="AY98">
        <f t="shared" si="180"/>
        <v>1.8475683509750642</v>
      </c>
      <c r="AZ98">
        <f t="shared" si="206"/>
        <v>1.3572695893270306</v>
      </c>
      <c r="BA98">
        <f t="shared" si="207"/>
        <v>1.8827826550734787E-2</v>
      </c>
      <c r="BC98">
        <f t="shared" si="208"/>
        <v>1.6610297042707831</v>
      </c>
      <c r="BD98">
        <f t="shared" si="164"/>
        <v>0.63</v>
      </c>
      <c r="BE98">
        <f t="shared" si="209"/>
        <v>0.54444444444444262</v>
      </c>
      <c r="BF98">
        <f t="shared" si="210"/>
        <v>1.7768044308730848</v>
      </c>
      <c r="BG98">
        <f t="shared" si="211"/>
        <v>1.8925791574753843</v>
      </c>
      <c r="BH98">
        <f t="shared" si="181"/>
        <v>0.11577472660230059</v>
      </c>
      <c r="BI98" t="str">
        <f t="shared" si="182"/>
        <v>Weak initial curl</v>
      </c>
      <c r="BJ98">
        <f t="shared" si="212"/>
        <v>16.112652486104754</v>
      </c>
      <c r="BK98">
        <f t="shared" si="213"/>
        <v>3.2292482670345747E-3</v>
      </c>
      <c r="BL98">
        <f t="shared" si="183"/>
        <v>1.8779606743045822</v>
      </c>
      <c r="BM98">
        <f t="shared" si="214"/>
        <v>1.7663985751125075</v>
      </c>
      <c r="BN98">
        <f t="shared" si="215"/>
        <v>1.0173606805734872E-3</v>
      </c>
      <c r="BP98">
        <f t="shared" si="216"/>
        <v>1.6360914861165403</v>
      </c>
      <c r="BQ98">
        <f t="shared" si="165"/>
        <v>0.63</v>
      </c>
      <c r="BR98">
        <f t="shared" si="217"/>
        <v>0.54814814814814616</v>
      </c>
      <c r="BS98">
        <f t="shared" si="218"/>
        <v>1.7827896142450923</v>
      </c>
      <c r="BT98">
        <f t="shared" si="219"/>
        <v>1.9294877423736425</v>
      </c>
      <c r="BU98">
        <f t="shared" si="184"/>
        <v>0.1466981281285511</v>
      </c>
      <c r="BV98" t="str">
        <f t="shared" si="185"/>
        <v>No Curl</v>
      </c>
      <c r="BW98">
        <f t="shared" si="220"/>
        <v>16.172414771169088</v>
      </c>
      <c r="BX98">
        <f t="shared" si="221"/>
        <v>0</v>
      </c>
      <c r="BY98">
        <f t="shared" si="186"/>
        <v>1.911241922617152</v>
      </c>
      <c r="BZ98">
        <f t="shared" si="222"/>
        <v>2.1994202127408591</v>
      </c>
      <c r="CA98">
        <f t="shared" si="223"/>
        <v>0</v>
      </c>
      <c r="CC98">
        <f t="shared" si="224"/>
        <v>1.5685439517728081</v>
      </c>
      <c r="CD98">
        <f t="shared" si="166"/>
        <v>0.65999999999999992</v>
      </c>
      <c r="CE98">
        <f t="shared" si="225"/>
        <v>0.54999999999999793</v>
      </c>
      <c r="CF98">
        <f t="shared" si="226"/>
        <v>1.7583402886718649</v>
      </c>
      <c r="CG98">
        <f t="shared" si="227"/>
        <v>1.9481366255709225</v>
      </c>
      <c r="CH98">
        <f t="shared" si="187"/>
        <v>0.18979633689905717</v>
      </c>
      <c r="CI98" t="str">
        <f t="shared" si="188"/>
        <v>No Curl</v>
      </c>
      <c r="CJ98">
        <f t="shared" si="228"/>
        <v>16.006822593077608</v>
      </c>
      <c r="CK98">
        <f t="shared" si="229"/>
        <v>0</v>
      </c>
      <c r="CL98">
        <f t="shared" si="189"/>
        <v>1.9250492340321375</v>
      </c>
      <c r="CM98">
        <f t="shared" si="230"/>
        <v>2.8256260015367816</v>
      </c>
      <c r="CN98">
        <f t="shared" si="231"/>
        <v>0</v>
      </c>
    </row>
    <row r="99" spans="1:92" x14ac:dyDescent="0.25">
      <c r="A99">
        <v>0.84</v>
      </c>
      <c r="B99">
        <f t="shared" si="173"/>
        <v>2.3758999999999999E-2</v>
      </c>
      <c r="C99">
        <f t="shared" si="169"/>
        <v>1.42554</v>
      </c>
      <c r="D99">
        <f t="shared" si="172"/>
        <v>0.54084507042253527</v>
      </c>
      <c r="E99">
        <f t="shared" si="170"/>
        <v>0.37939662894239046</v>
      </c>
      <c r="F99">
        <f t="shared" si="171"/>
        <v>9.014084507042254E-3</v>
      </c>
      <c r="H99">
        <v>76</v>
      </c>
      <c r="I99">
        <v>7.6</v>
      </c>
      <c r="J99">
        <f t="shared" si="190"/>
        <v>1.6733333333333336</v>
      </c>
      <c r="K99">
        <f t="shared" si="232"/>
        <v>0.63</v>
      </c>
      <c r="L99">
        <f t="shared" si="191"/>
        <v>0.995834159888911</v>
      </c>
      <c r="M99" t="str">
        <f t="shared" si="174"/>
        <v>No Curl</v>
      </c>
      <c r="N99">
        <f t="shared" si="233"/>
        <v>14.722916666666647</v>
      </c>
      <c r="P99">
        <f t="shared" si="238"/>
        <v>1.7217907068174112</v>
      </c>
      <c r="Q99">
        <f t="shared" si="234"/>
        <v>0.63</v>
      </c>
      <c r="R99">
        <f t="shared" si="239"/>
        <v>0.53425925925925788</v>
      </c>
      <c r="S99">
        <f t="shared" si="240"/>
        <v>1.75107127298196</v>
      </c>
      <c r="T99">
        <f t="shared" si="241"/>
        <v>1.7803518391465094</v>
      </c>
      <c r="U99">
        <f t="shared" si="242"/>
        <v>2.9280566164549104E-2</v>
      </c>
      <c r="V99" t="str">
        <f t="shared" si="243"/>
        <v>Weak initial curl</v>
      </c>
      <c r="W99">
        <f t="shared" si="236"/>
        <v>16.123819171313851</v>
      </c>
      <c r="X99">
        <f t="shared" si="237"/>
        <v>1.7777592044635766E-2</v>
      </c>
      <c r="Y99">
        <f t="shared" si="244"/>
        <v>1.7764893143952685</v>
      </c>
      <c r="Z99">
        <f t="shared" si="245"/>
        <v>0.47218743168118338</v>
      </c>
      <c r="AA99">
        <f t="shared" si="235"/>
        <v>2.6654966315205041E-2</v>
      </c>
      <c r="AC99">
        <f t="shared" si="192"/>
        <v>1.6980381168015999</v>
      </c>
      <c r="AD99">
        <f t="shared" si="162"/>
        <v>0.63</v>
      </c>
      <c r="AE99">
        <f t="shared" si="193"/>
        <v>0.53703703703703554</v>
      </c>
      <c r="AF99">
        <f t="shared" si="194"/>
        <v>1.7563343191244161</v>
      </c>
      <c r="AG99">
        <f t="shared" si="195"/>
        <v>1.8146305214472311</v>
      </c>
      <c r="AH99">
        <f t="shared" si="175"/>
        <v>5.8296202322815627E-2</v>
      </c>
      <c r="AI99" t="str">
        <f t="shared" si="176"/>
        <v>Weak initial curl</v>
      </c>
      <c r="AJ99">
        <f t="shared" si="196"/>
        <v>16.17697506671627</v>
      </c>
      <c r="AK99">
        <f t="shared" si="197"/>
        <v>1.5886050940779335E-2</v>
      </c>
      <c r="AL99">
        <f t="shared" si="177"/>
        <v>1.8070554084077632</v>
      </c>
      <c r="AM99">
        <f t="shared" si="198"/>
        <v>0.92423043488320444</v>
      </c>
      <c r="AN99">
        <f t="shared" si="199"/>
        <v>1.9358819464452288E-2</v>
      </c>
      <c r="AP99">
        <f t="shared" si="200"/>
        <v>1.6746904549585555</v>
      </c>
      <c r="AQ99">
        <f t="shared" si="163"/>
        <v>0.63</v>
      </c>
      <c r="AR99">
        <f t="shared" si="201"/>
        <v>0.54074074074073908</v>
      </c>
      <c r="AS99">
        <f t="shared" si="202"/>
        <v>1.7617460317180247</v>
      </c>
      <c r="AT99">
        <f t="shared" si="203"/>
        <v>1.8488016084774961</v>
      </c>
      <c r="AU99">
        <f t="shared" si="178"/>
        <v>8.7055576759470288E-2</v>
      </c>
      <c r="AV99" t="str">
        <f t="shared" si="179"/>
        <v>Weak initial curl</v>
      </c>
      <c r="AW99">
        <f t="shared" si="204"/>
        <v>16.23350421346472</v>
      </c>
      <c r="AX99">
        <f t="shared" si="205"/>
        <v>1.5466119344425711E-2</v>
      </c>
      <c r="AY99">
        <f t="shared" si="180"/>
        <v>1.8376539578845277</v>
      </c>
      <c r="AZ99">
        <f t="shared" si="206"/>
        <v>1.357269589327031</v>
      </c>
      <c r="BA99">
        <f t="shared" si="207"/>
        <v>1.9939008311201184E-2</v>
      </c>
      <c r="BC99">
        <f t="shared" si="208"/>
        <v>1.65211753128537</v>
      </c>
      <c r="BD99">
        <f t="shared" si="164"/>
        <v>0.63</v>
      </c>
      <c r="BE99">
        <f t="shared" si="209"/>
        <v>0.54351851851851674</v>
      </c>
      <c r="BF99">
        <f t="shared" si="210"/>
        <v>1.7672710743000659</v>
      </c>
      <c r="BG99">
        <f t="shared" si="211"/>
        <v>1.8824246173147599</v>
      </c>
      <c r="BH99">
        <f t="shared" si="181"/>
        <v>0.11515354301469494</v>
      </c>
      <c r="BI99" t="str">
        <f t="shared" si="182"/>
        <v>Weak initial curl</v>
      </c>
      <c r="BJ99">
        <f t="shared" si="212"/>
        <v>16.290332929192061</v>
      </c>
      <c r="BK99">
        <f t="shared" si="213"/>
        <v>3.7111358021443865E-3</v>
      </c>
      <c r="BL99">
        <f t="shared" si="183"/>
        <v>1.8678845688946835</v>
      </c>
      <c r="BM99">
        <f t="shared" si="214"/>
        <v>1.7663985751125086</v>
      </c>
      <c r="BN99">
        <f t="shared" si="215"/>
        <v>1.2968149069258056E-3</v>
      </c>
      <c r="BP99">
        <f t="shared" si="216"/>
        <v>1.627307775109943</v>
      </c>
      <c r="BQ99">
        <f t="shared" si="165"/>
        <v>0.63</v>
      </c>
      <c r="BR99">
        <f t="shared" si="217"/>
        <v>0.54722222222222028</v>
      </c>
      <c r="BS99">
        <f t="shared" si="218"/>
        <v>1.7732183226089127</v>
      </c>
      <c r="BT99">
        <f t="shared" si="219"/>
        <v>1.9191288701078804</v>
      </c>
      <c r="BU99">
        <f t="shared" si="184"/>
        <v>0.1459105474989687</v>
      </c>
      <c r="BV99" t="str">
        <f t="shared" si="185"/>
        <v>No Curl</v>
      </c>
      <c r="BW99">
        <f t="shared" si="220"/>
        <v>16.350693732593598</v>
      </c>
      <c r="BX99">
        <f t="shared" si="221"/>
        <v>0</v>
      </c>
      <c r="BY99">
        <f t="shared" si="186"/>
        <v>1.9009810069810649</v>
      </c>
      <c r="BZ99">
        <f t="shared" si="222"/>
        <v>2.1994202127408582</v>
      </c>
      <c r="CA99">
        <f t="shared" si="223"/>
        <v>0</v>
      </c>
      <c r="CC99">
        <f t="shared" si="224"/>
        <v>1.5598439964969431</v>
      </c>
      <c r="CD99">
        <f t="shared" si="166"/>
        <v>0.65999999999999992</v>
      </c>
      <c r="CE99">
        <f t="shared" si="225"/>
        <v>0.54907407407407205</v>
      </c>
      <c r="CF99">
        <f t="shared" si="226"/>
        <v>1.7485876248374168</v>
      </c>
      <c r="CG99">
        <f t="shared" si="227"/>
        <v>1.9373312531778915</v>
      </c>
      <c r="CH99">
        <f t="shared" si="187"/>
        <v>0.1887436283404742</v>
      </c>
      <c r="CI99" t="str">
        <f t="shared" si="188"/>
        <v>No Curl</v>
      </c>
      <c r="CJ99">
        <f t="shared" si="228"/>
        <v>16.182656621944794</v>
      </c>
      <c r="CK99">
        <f t="shared" si="229"/>
        <v>0</v>
      </c>
      <c r="CL99">
        <f t="shared" si="189"/>
        <v>1.9143719162426109</v>
      </c>
      <c r="CM99">
        <f t="shared" si="230"/>
        <v>2.825626001536782</v>
      </c>
      <c r="CN99">
        <f t="shared" si="231"/>
        <v>0</v>
      </c>
    </row>
    <row r="100" spans="1:92" x14ac:dyDescent="0.25">
      <c r="A100">
        <v>0.85</v>
      </c>
      <c r="B100">
        <f t="shared" si="173"/>
        <v>2.3599999999999999E-2</v>
      </c>
      <c r="C100">
        <f t="shared" si="169"/>
        <v>1.4159999999999999</v>
      </c>
      <c r="D100">
        <f t="shared" si="172"/>
        <v>0.54014084507042259</v>
      </c>
      <c r="E100">
        <f t="shared" si="170"/>
        <v>0.38145539906103293</v>
      </c>
      <c r="F100">
        <f t="shared" si="171"/>
        <v>9.0023474178403777E-3</v>
      </c>
      <c r="H100">
        <v>77</v>
      </c>
      <c r="I100">
        <v>7.7</v>
      </c>
      <c r="J100">
        <f t="shared" si="190"/>
        <v>1.6663333333333337</v>
      </c>
      <c r="K100">
        <f t="shared" si="232"/>
        <v>0.63</v>
      </c>
      <c r="L100">
        <f t="shared" si="191"/>
        <v>0.99581673306772911</v>
      </c>
      <c r="M100" t="str">
        <f t="shared" si="174"/>
        <v>No Curl</v>
      </c>
      <c r="N100">
        <f t="shared" si="233"/>
        <v>14.889899999999979</v>
      </c>
      <c r="P100">
        <f t="shared" si="238"/>
        <v>1.7125227923987572</v>
      </c>
      <c r="Q100">
        <f t="shared" si="234"/>
        <v>0.63</v>
      </c>
      <c r="R100">
        <f t="shared" si="239"/>
        <v>0.53333333333333199</v>
      </c>
      <c r="S100">
        <f t="shared" si="240"/>
        <v>1.7416457495227482</v>
      </c>
      <c r="T100">
        <f t="shared" si="241"/>
        <v>1.7707687066467399</v>
      </c>
      <c r="U100">
        <f t="shared" si="242"/>
        <v>2.9122957123991378E-2</v>
      </c>
      <c r="V100" t="str">
        <f t="shared" si="243"/>
        <v>Weak initial curl</v>
      </c>
      <c r="W100">
        <f t="shared" si="236"/>
        <v>16.298926298612049</v>
      </c>
      <c r="X100">
        <f t="shared" si="237"/>
        <v>1.8314729700059755E-2</v>
      </c>
      <c r="Y100">
        <f t="shared" si="244"/>
        <v>1.7669269727783239</v>
      </c>
      <c r="Z100">
        <f t="shared" si="245"/>
        <v>0.47218743168118404</v>
      </c>
      <c r="AA100">
        <f t="shared" si="235"/>
        <v>2.7969003955785179E-2</v>
      </c>
      <c r="AC100">
        <f t="shared" si="192"/>
        <v>1.6888967146143079</v>
      </c>
      <c r="AD100">
        <f t="shared" si="162"/>
        <v>0.63</v>
      </c>
      <c r="AE100">
        <f t="shared" si="193"/>
        <v>0.53611111111110965</v>
      </c>
      <c r="AF100">
        <f t="shared" si="194"/>
        <v>1.7468790788517763</v>
      </c>
      <c r="AG100">
        <f t="shared" si="195"/>
        <v>1.8048614430892436</v>
      </c>
      <c r="AH100">
        <f t="shared" si="175"/>
        <v>5.7982364237467832E-2</v>
      </c>
      <c r="AI100" t="str">
        <f t="shared" si="176"/>
        <v>Weak initial curl</v>
      </c>
      <c r="AJ100">
        <f t="shared" si="196"/>
        <v>16.352608498628712</v>
      </c>
      <c r="AK100">
        <f t="shared" si="197"/>
        <v>1.6408043366961229E-2</v>
      </c>
      <c r="AL100">
        <f t="shared" si="177"/>
        <v>1.7973271107332143</v>
      </c>
      <c r="AM100">
        <f t="shared" si="198"/>
        <v>0.92423043488320444</v>
      </c>
      <c r="AN100">
        <f t="shared" si="199"/>
        <v>2.0537498556744475E-2</v>
      </c>
      <c r="AP100">
        <f t="shared" si="200"/>
        <v>1.6656650463358329</v>
      </c>
      <c r="AQ100">
        <f t="shared" si="163"/>
        <v>0.63</v>
      </c>
      <c r="AR100">
        <f t="shared" si="201"/>
        <v>0.53981481481481319</v>
      </c>
      <c r="AS100">
        <f t="shared" si="202"/>
        <v>1.7522514545090631</v>
      </c>
      <c r="AT100">
        <f t="shared" si="203"/>
        <v>1.8388378626822954</v>
      </c>
      <c r="AU100">
        <f t="shared" si="178"/>
        <v>8.6586408173231266E-2</v>
      </c>
      <c r="AV100" t="str">
        <f t="shared" si="179"/>
        <v>Weak initial curl</v>
      </c>
      <c r="AW100">
        <f t="shared" si="204"/>
        <v>16.409678816636522</v>
      </c>
      <c r="AX100">
        <f t="shared" si="205"/>
        <v>1.596798956351381E-2</v>
      </c>
      <c r="AY100">
        <f t="shared" si="180"/>
        <v>1.8277502901183664</v>
      </c>
      <c r="AZ100">
        <f t="shared" si="206"/>
        <v>1.3572695893270319</v>
      </c>
      <c r="BA100">
        <f t="shared" si="207"/>
        <v>2.1085859473188487E-2</v>
      </c>
      <c r="BC100">
        <f t="shared" si="208"/>
        <v>1.6432149668678291</v>
      </c>
      <c r="BD100">
        <f t="shared" si="164"/>
        <v>0.63</v>
      </c>
      <c r="BE100">
        <f t="shared" si="209"/>
        <v>0.54259259259259085</v>
      </c>
      <c r="BF100">
        <f t="shared" si="210"/>
        <v>1.7577479960176314</v>
      </c>
      <c r="BG100">
        <f t="shared" si="211"/>
        <v>1.8722810251674318</v>
      </c>
      <c r="BH100">
        <f t="shared" si="181"/>
        <v>0.11453302914980135</v>
      </c>
      <c r="BI100" t="str">
        <f t="shared" si="182"/>
        <v>Weak initial curl</v>
      </c>
      <c r="BJ100">
        <f t="shared" si="212"/>
        <v>16.467060036622069</v>
      </c>
      <c r="BK100">
        <f t="shared" si="213"/>
        <v>4.1981649257804166E-3</v>
      </c>
      <c r="BL100">
        <f t="shared" si="183"/>
        <v>1.8578193269344592</v>
      </c>
      <c r="BM100">
        <f t="shared" si="214"/>
        <v>1.7663985751125091</v>
      </c>
      <c r="BN100">
        <f t="shared" si="215"/>
        <v>1.6108890754796097E-3</v>
      </c>
      <c r="BP100">
        <f t="shared" si="216"/>
        <v>1.618533491702379</v>
      </c>
      <c r="BQ100">
        <f t="shared" si="165"/>
        <v>0.63</v>
      </c>
      <c r="BR100">
        <f t="shared" si="217"/>
        <v>0.54629629629629439</v>
      </c>
      <c r="BS100">
        <f t="shared" si="218"/>
        <v>1.763657303885823</v>
      </c>
      <c r="BT100">
        <f t="shared" si="219"/>
        <v>1.9087811160692647</v>
      </c>
      <c r="BU100">
        <f t="shared" si="184"/>
        <v>0.14512381218344284</v>
      </c>
      <c r="BV100" t="str">
        <f t="shared" si="185"/>
        <v>No Curl</v>
      </c>
      <c r="BW100">
        <f t="shared" si="220"/>
        <v>16.528015564854488</v>
      </c>
      <c r="BX100">
        <f t="shared" si="221"/>
        <v>0</v>
      </c>
      <c r="BY100">
        <f t="shared" si="186"/>
        <v>1.8907311044348047</v>
      </c>
      <c r="BZ100">
        <f t="shared" si="222"/>
        <v>2.1994202127408577</v>
      </c>
      <c r="CA100">
        <f t="shared" si="223"/>
        <v>0</v>
      </c>
      <c r="CC100">
        <f t="shared" si="224"/>
        <v>1.5511531964839349</v>
      </c>
      <c r="CD100">
        <f t="shared" si="166"/>
        <v>0.65999999999999992</v>
      </c>
      <c r="CE100">
        <f t="shared" si="225"/>
        <v>0.54814814814814616</v>
      </c>
      <c r="CF100">
        <f t="shared" si="226"/>
        <v>1.7388452240673327</v>
      </c>
      <c r="CG100">
        <f t="shared" si="227"/>
        <v>1.9265372516507313</v>
      </c>
      <c r="CH100">
        <f t="shared" si="187"/>
        <v>0.1876920275833982</v>
      </c>
      <c r="CI100" t="str">
        <f t="shared" si="188"/>
        <v>No Curl</v>
      </c>
      <c r="CJ100">
        <f t="shared" si="228"/>
        <v>16.357515384428535</v>
      </c>
      <c r="CK100">
        <f t="shared" si="229"/>
        <v>0</v>
      </c>
      <c r="CL100">
        <f t="shared" si="189"/>
        <v>1.9037058345626816</v>
      </c>
      <c r="CM100">
        <f t="shared" si="230"/>
        <v>2.8256260015367816</v>
      </c>
      <c r="CN100">
        <f t="shared" si="231"/>
        <v>0</v>
      </c>
    </row>
    <row r="101" spans="1:92" x14ac:dyDescent="0.25">
      <c r="A101">
        <v>0.86</v>
      </c>
      <c r="B101">
        <f t="shared" si="173"/>
        <v>2.3439000000000002E-2</v>
      </c>
      <c r="C101">
        <f t="shared" si="169"/>
        <v>1.4063400000000001</v>
      </c>
      <c r="D101">
        <f t="shared" si="172"/>
        <v>0.53943661971830992</v>
      </c>
      <c r="E101">
        <f t="shared" si="170"/>
        <v>0.38357482523309433</v>
      </c>
      <c r="F101">
        <f t="shared" si="171"/>
        <v>8.9906103286384979E-3</v>
      </c>
      <c r="H101">
        <v>78</v>
      </c>
      <c r="I101">
        <v>7.8</v>
      </c>
      <c r="J101">
        <f t="shared" si="190"/>
        <v>1.6593333333333338</v>
      </c>
      <c r="K101">
        <f t="shared" si="232"/>
        <v>0.63</v>
      </c>
      <c r="L101">
        <f t="shared" si="191"/>
        <v>0.99579915983196643</v>
      </c>
      <c r="M101" t="str">
        <f t="shared" si="174"/>
        <v>No Curl</v>
      </c>
      <c r="N101">
        <f t="shared" si="233"/>
        <v>15.056183333333314</v>
      </c>
      <c r="P101">
        <f t="shared" si="238"/>
        <v>1.7032649933268469</v>
      </c>
      <c r="Q101">
        <f t="shared" si="234"/>
        <v>0.63</v>
      </c>
      <c r="R101">
        <f t="shared" si="239"/>
        <v>0.53240740740740611</v>
      </c>
      <c r="S101">
        <f t="shared" si="240"/>
        <v>1.732230513430653</v>
      </c>
      <c r="T101">
        <f t="shared" si="241"/>
        <v>1.7611960335344601</v>
      </c>
      <c r="U101">
        <f t="shared" si="242"/>
        <v>2.8965520103806597E-2</v>
      </c>
      <c r="V101" t="str">
        <f t="shared" si="243"/>
        <v>Weak initial curl</v>
      </c>
      <c r="W101">
        <f t="shared" si="236"/>
        <v>16.473090873564324</v>
      </c>
      <c r="X101">
        <f t="shared" si="237"/>
        <v>1.8857011213720853E-2</v>
      </c>
      <c r="Y101">
        <f t="shared" si="244"/>
        <v>1.7573750678569255</v>
      </c>
      <c r="Z101">
        <f t="shared" si="245"/>
        <v>0.47218743168118393</v>
      </c>
      <c r="AA101">
        <f t="shared" si="235"/>
        <v>2.9321568552779551E-2</v>
      </c>
      <c r="AC101">
        <f t="shared" si="192"/>
        <v>1.6797652564237255</v>
      </c>
      <c r="AD101">
        <f t="shared" si="162"/>
        <v>0.63</v>
      </c>
      <c r="AE101">
        <f t="shared" si="193"/>
        <v>0.53518518518518376</v>
      </c>
      <c r="AF101">
        <f t="shared" si="194"/>
        <v>1.7374341239682085</v>
      </c>
      <c r="AG101">
        <f t="shared" si="195"/>
        <v>1.7951029915126904</v>
      </c>
      <c r="AH101">
        <f t="shared" si="175"/>
        <v>5.7668867544482416E-2</v>
      </c>
      <c r="AI101" t="str">
        <f t="shared" si="176"/>
        <v>Weak initial curl</v>
      </c>
      <c r="AJ101">
        <f t="shared" si="196"/>
        <v>16.527296406513891</v>
      </c>
      <c r="AK101">
        <f t="shared" si="197"/>
        <v>1.6935179156828472E-2</v>
      </c>
      <c r="AL101">
        <f t="shared" si="177"/>
        <v>1.787609395478964</v>
      </c>
      <c r="AM101">
        <f t="shared" si="198"/>
        <v>0.92423043488320489</v>
      </c>
      <c r="AN101">
        <f t="shared" si="199"/>
        <v>2.1753633623565787E-2</v>
      </c>
      <c r="AP101">
        <f t="shared" si="200"/>
        <v>1.6566494119136776</v>
      </c>
      <c r="AQ101">
        <f t="shared" si="163"/>
        <v>0.63</v>
      </c>
      <c r="AR101">
        <f t="shared" si="201"/>
        <v>0.53888888888888731</v>
      </c>
      <c r="AS101">
        <f t="shared" si="202"/>
        <v>1.7427671595937704</v>
      </c>
      <c r="AT101">
        <f t="shared" si="203"/>
        <v>1.8288849072738655</v>
      </c>
      <c r="AU101">
        <f t="shared" si="178"/>
        <v>8.6117747680093948E-2</v>
      </c>
      <c r="AV101" t="str">
        <f t="shared" si="179"/>
        <v>Weak initial curl</v>
      </c>
      <c r="AW101">
        <f t="shared" si="204"/>
        <v>16.584903962087427</v>
      </c>
      <c r="AX101">
        <f t="shared" si="205"/>
        <v>1.6475002372277572E-2</v>
      </c>
      <c r="AY101">
        <f t="shared" si="180"/>
        <v>1.8178573476765802</v>
      </c>
      <c r="AZ101">
        <f t="shared" si="206"/>
        <v>1.3572695893270323</v>
      </c>
      <c r="BA101">
        <f t="shared" si="207"/>
        <v>2.2268743672699945E-2</v>
      </c>
      <c r="BC101">
        <f t="shared" si="208"/>
        <v>1.6343220110181604</v>
      </c>
      <c r="BD101">
        <f t="shared" si="164"/>
        <v>0.63</v>
      </c>
      <c r="BE101">
        <f t="shared" si="209"/>
        <v>0.54166666666666496</v>
      </c>
      <c r="BF101">
        <f t="shared" si="210"/>
        <v>1.7482351960257811</v>
      </c>
      <c r="BG101">
        <f t="shared" si="211"/>
        <v>1.8621483810334001</v>
      </c>
      <c r="BH101">
        <f t="shared" si="181"/>
        <v>0.11391318500761982</v>
      </c>
      <c r="BI101" t="str">
        <f t="shared" si="182"/>
        <v>Weak initial curl</v>
      </c>
      <c r="BJ101">
        <f t="shared" si="212"/>
        <v>16.642834836223834</v>
      </c>
      <c r="BK101">
        <f t="shared" si="213"/>
        <v>4.6903356379426643E-3</v>
      </c>
      <c r="BL101">
        <f t="shared" si="183"/>
        <v>1.8477649484239096</v>
      </c>
      <c r="BM101">
        <f t="shared" si="214"/>
        <v>1.7663985751125089</v>
      </c>
      <c r="BN101">
        <f t="shared" si="215"/>
        <v>1.9599467514461954E-3</v>
      </c>
      <c r="BP101">
        <f t="shared" si="216"/>
        <v>1.6097686358938486</v>
      </c>
      <c r="BQ101">
        <f t="shared" si="165"/>
        <v>0.63</v>
      </c>
      <c r="BR101">
        <f t="shared" si="217"/>
        <v>0.54537037037036851</v>
      </c>
      <c r="BS101">
        <f t="shared" si="218"/>
        <v>1.7541065580758233</v>
      </c>
      <c r="BT101">
        <f t="shared" si="219"/>
        <v>1.8984444802577958</v>
      </c>
      <c r="BU101">
        <f t="shared" si="184"/>
        <v>0.14433792218197361</v>
      </c>
      <c r="BV101" t="str">
        <f t="shared" si="185"/>
        <v>No Curl</v>
      </c>
      <c r="BW101">
        <f t="shared" si="220"/>
        <v>16.704381295243071</v>
      </c>
      <c r="BX101">
        <f t="shared" si="221"/>
        <v>0</v>
      </c>
      <c r="BY101">
        <f t="shared" si="186"/>
        <v>1.8804922149783725</v>
      </c>
      <c r="BZ101">
        <f t="shared" si="222"/>
        <v>2.1994202127408591</v>
      </c>
      <c r="CA101">
        <f t="shared" si="223"/>
        <v>0</v>
      </c>
      <c r="CC101">
        <f t="shared" si="224"/>
        <v>1.5424715517337835</v>
      </c>
      <c r="CD101">
        <f t="shared" si="166"/>
        <v>0.65999999999999992</v>
      </c>
      <c r="CE101">
        <f t="shared" si="225"/>
        <v>0.54722222222222028</v>
      </c>
      <c r="CF101">
        <f t="shared" si="226"/>
        <v>1.7291130863616124</v>
      </c>
      <c r="CG101">
        <f t="shared" si="227"/>
        <v>1.915754620989442</v>
      </c>
      <c r="CH101">
        <f t="shared" si="187"/>
        <v>0.18664153462782929</v>
      </c>
      <c r="CI101" t="str">
        <f t="shared" si="188"/>
        <v>No Curl</v>
      </c>
      <c r="CJ101">
        <f t="shared" si="228"/>
        <v>16.531399906835269</v>
      </c>
      <c r="CK101">
        <f t="shared" si="229"/>
        <v>0</v>
      </c>
      <c r="CL101">
        <f t="shared" si="189"/>
        <v>1.8930509889923492</v>
      </c>
      <c r="CM101">
        <f t="shared" si="230"/>
        <v>2.825626001536782</v>
      </c>
      <c r="CN101">
        <f t="shared" si="231"/>
        <v>0</v>
      </c>
    </row>
    <row r="102" spans="1:92" x14ac:dyDescent="0.25">
      <c r="A102">
        <v>0.87</v>
      </c>
      <c r="B102">
        <f t="shared" si="173"/>
        <v>2.3275999999999998E-2</v>
      </c>
      <c r="C102">
        <f t="shared" si="169"/>
        <v>1.3965599999999998</v>
      </c>
      <c r="D102">
        <f t="shared" si="172"/>
        <v>0.53873239436619724</v>
      </c>
      <c r="E102">
        <f t="shared" si="170"/>
        <v>0.38575671246935134</v>
      </c>
      <c r="F102">
        <f t="shared" si="171"/>
        <v>8.9788732394366216E-3</v>
      </c>
      <c r="H102">
        <v>79</v>
      </c>
      <c r="I102">
        <v>7.9</v>
      </c>
      <c r="J102">
        <f t="shared" si="190"/>
        <v>1.6523333333333339</v>
      </c>
      <c r="K102">
        <f t="shared" si="232"/>
        <v>0.63</v>
      </c>
      <c r="L102">
        <f t="shared" si="191"/>
        <v>0.99578143832864607</v>
      </c>
      <c r="M102" t="str">
        <f t="shared" si="174"/>
        <v>No Curl</v>
      </c>
      <c r="N102">
        <f t="shared" si="233"/>
        <v>15.221766666666648</v>
      </c>
      <c r="P102">
        <f t="shared" si="238"/>
        <v>1.6940173096016802</v>
      </c>
      <c r="Q102">
        <f t="shared" si="234"/>
        <v>0.63</v>
      </c>
      <c r="R102">
        <f t="shared" si="239"/>
        <v>0.53148148148148022</v>
      </c>
      <c r="S102">
        <f t="shared" si="240"/>
        <v>1.7228255647056745</v>
      </c>
      <c r="T102">
        <f t="shared" si="241"/>
        <v>1.7516338198096699</v>
      </c>
      <c r="U102">
        <f t="shared" si="242"/>
        <v>2.8808255103994873E-2</v>
      </c>
      <c r="V102" t="str">
        <f t="shared" si="243"/>
        <v>Weak initial curl</v>
      </c>
      <c r="W102">
        <f t="shared" si="236"/>
        <v>16.646313924907389</v>
      </c>
      <c r="X102">
        <f t="shared" si="237"/>
        <v>1.9404436585619064E-2</v>
      </c>
      <c r="Y102">
        <f t="shared" si="244"/>
        <v>1.7478335996310734</v>
      </c>
      <c r="Z102">
        <f t="shared" si="245"/>
        <v>0.47218743168118493</v>
      </c>
      <c r="AA102">
        <f t="shared" si="235"/>
        <v>3.0713023831892249E-2</v>
      </c>
      <c r="AC102">
        <f t="shared" si="192"/>
        <v>1.6706337982331432</v>
      </c>
      <c r="AD102">
        <f t="shared" si="162"/>
        <v>0.63</v>
      </c>
      <c r="AE102">
        <f t="shared" si="193"/>
        <v>0.53518518518518376</v>
      </c>
      <c r="AF102">
        <f t="shared" si="194"/>
        <v>1.7279891690846407</v>
      </c>
      <c r="AG102">
        <f t="shared" si="195"/>
        <v>1.7853445399361372</v>
      </c>
      <c r="AH102">
        <f t="shared" si="175"/>
        <v>5.7355370851497001E-2</v>
      </c>
      <c r="AI102" t="str">
        <f t="shared" si="176"/>
        <v>Weak initial curl</v>
      </c>
      <c r="AJ102">
        <f t="shared" si="196"/>
        <v>16.701039818910711</v>
      </c>
      <c r="AK102">
        <f t="shared" si="197"/>
        <v>1.7462314946695714E-2</v>
      </c>
      <c r="AL102">
        <f t="shared" si="177"/>
        <v>1.777891680224714</v>
      </c>
      <c r="AM102">
        <f t="shared" si="198"/>
        <v>0.924230434883205</v>
      </c>
      <c r="AN102">
        <f t="shared" si="199"/>
        <v>2.3007042819549225E-2</v>
      </c>
      <c r="AP102">
        <f t="shared" si="200"/>
        <v>1.6476435516920895</v>
      </c>
      <c r="AQ102">
        <f t="shared" si="163"/>
        <v>0.63</v>
      </c>
      <c r="AR102">
        <f t="shared" si="201"/>
        <v>0.53796296296296142</v>
      </c>
      <c r="AS102">
        <f t="shared" si="202"/>
        <v>1.7332931469721466</v>
      </c>
      <c r="AT102">
        <f t="shared" si="203"/>
        <v>1.8189427422522062</v>
      </c>
      <c r="AU102">
        <f t="shared" si="178"/>
        <v>8.5649595280058333E-2</v>
      </c>
      <c r="AV102" t="str">
        <f t="shared" si="179"/>
        <v>Weak initial curl</v>
      </c>
      <c r="AW102">
        <f t="shared" si="204"/>
        <v>16.759180678046803</v>
      </c>
      <c r="AX102">
        <f t="shared" si="205"/>
        <v>1.6987157770717E-2</v>
      </c>
      <c r="AY102">
        <f t="shared" si="180"/>
        <v>1.8079751305591691</v>
      </c>
      <c r="AZ102">
        <f t="shared" si="206"/>
        <v>1.3572695893270319</v>
      </c>
      <c r="BA102">
        <f t="shared" si="207"/>
        <v>2.3488024545738811E-2</v>
      </c>
      <c r="BC102">
        <f t="shared" si="208"/>
        <v>1.6254386637363638</v>
      </c>
      <c r="BD102">
        <f t="shared" si="164"/>
        <v>0.63</v>
      </c>
      <c r="BE102">
        <f t="shared" si="209"/>
        <v>0.54074074074073908</v>
      </c>
      <c r="BF102">
        <f t="shared" si="210"/>
        <v>1.7387326743245153</v>
      </c>
      <c r="BG102">
        <f t="shared" si="211"/>
        <v>1.8520266849126648</v>
      </c>
      <c r="BH102">
        <f t="shared" si="181"/>
        <v>0.11329401058815047</v>
      </c>
      <c r="BI102" t="str">
        <f t="shared" si="182"/>
        <v>Weak initial curl</v>
      </c>
      <c r="BJ102">
        <f t="shared" si="212"/>
        <v>16.817658355826413</v>
      </c>
      <c r="BK102">
        <f t="shared" si="213"/>
        <v>5.1876479386311312E-3</v>
      </c>
      <c r="BL102">
        <f t="shared" si="183"/>
        <v>1.8377214333630345</v>
      </c>
      <c r="BM102">
        <f t="shared" si="214"/>
        <v>1.7663985751125098</v>
      </c>
      <c r="BN102">
        <f t="shared" si="215"/>
        <v>2.3443515000368589E-3</v>
      </c>
      <c r="BP102">
        <f t="shared" si="216"/>
        <v>1.6010132076843517</v>
      </c>
      <c r="BQ102">
        <f t="shared" si="165"/>
        <v>0.63</v>
      </c>
      <c r="BR102">
        <f t="shared" si="217"/>
        <v>0.54444444444444262</v>
      </c>
      <c r="BS102">
        <f t="shared" si="218"/>
        <v>1.7445660851789135</v>
      </c>
      <c r="BT102">
        <f t="shared" si="219"/>
        <v>1.8881189626734733</v>
      </c>
      <c r="BU102">
        <f t="shared" si="184"/>
        <v>0.1435528774945608</v>
      </c>
      <c r="BV102" t="str">
        <f t="shared" si="185"/>
        <v>No Curl</v>
      </c>
      <c r="BW102">
        <f t="shared" si="220"/>
        <v>16.879791951050652</v>
      </c>
      <c r="BX102">
        <f t="shared" si="221"/>
        <v>0</v>
      </c>
      <c r="BY102">
        <f t="shared" si="186"/>
        <v>1.870264338611767</v>
      </c>
      <c r="BZ102">
        <f t="shared" si="222"/>
        <v>2.1994202127408591</v>
      </c>
      <c r="CA102">
        <f t="shared" si="223"/>
        <v>0</v>
      </c>
      <c r="CC102">
        <f t="shared" si="224"/>
        <v>1.5337990622464892</v>
      </c>
      <c r="CD102">
        <f t="shared" si="166"/>
        <v>0.65999999999999992</v>
      </c>
      <c r="CE102">
        <f t="shared" si="225"/>
        <v>0.54629629629629439</v>
      </c>
      <c r="CF102">
        <f t="shared" si="226"/>
        <v>1.7193912117202561</v>
      </c>
      <c r="CG102">
        <f t="shared" si="227"/>
        <v>1.9049833611940239</v>
      </c>
      <c r="CH102">
        <f t="shared" si="187"/>
        <v>0.18559214947376734</v>
      </c>
      <c r="CI102" t="str">
        <f t="shared" si="188"/>
        <v>No Curl</v>
      </c>
      <c r="CJ102">
        <f t="shared" si="228"/>
        <v>16.704311215471431</v>
      </c>
      <c r="CK102">
        <f t="shared" si="229"/>
        <v>0</v>
      </c>
      <c r="CL102">
        <f t="shared" si="189"/>
        <v>1.8824073795316145</v>
      </c>
      <c r="CM102">
        <f t="shared" si="230"/>
        <v>2.8256260015367825</v>
      </c>
      <c r="CN102">
        <f t="shared" si="231"/>
        <v>0</v>
      </c>
    </row>
    <row r="103" spans="1:92" x14ac:dyDescent="0.25">
      <c r="A103">
        <v>0.88</v>
      </c>
      <c r="B103">
        <f t="shared" si="173"/>
        <v>2.3111E-2</v>
      </c>
      <c r="C103">
        <f t="shared" si="169"/>
        <v>1.38666</v>
      </c>
      <c r="D103">
        <f t="shared" si="172"/>
        <v>0.53802816901408457</v>
      </c>
      <c r="E103">
        <f t="shared" si="170"/>
        <v>0.3880029488224111</v>
      </c>
      <c r="F103">
        <f t="shared" si="171"/>
        <v>8.9671361502347419E-3</v>
      </c>
      <c r="H103">
        <v>80</v>
      </c>
      <c r="I103">
        <v>8</v>
      </c>
      <c r="J103">
        <f t="shared" si="190"/>
        <v>1.645333333333334</v>
      </c>
      <c r="K103">
        <f t="shared" si="232"/>
        <v>0.63</v>
      </c>
      <c r="L103">
        <f t="shared" si="191"/>
        <v>0.99576356667339128</v>
      </c>
      <c r="M103" t="str">
        <f t="shared" si="174"/>
        <v>No Curl</v>
      </c>
      <c r="N103">
        <f t="shared" si="233"/>
        <v>15.386649999999982</v>
      </c>
      <c r="P103">
        <f t="shared" si="238"/>
        <v>1.6847797412232572</v>
      </c>
      <c r="Q103">
        <f t="shared" si="234"/>
        <v>0.63</v>
      </c>
      <c r="R103">
        <f t="shared" si="239"/>
        <v>0.53055555555555434</v>
      </c>
      <c r="S103">
        <f t="shared" si="240"/>
        <v>1.7134309033478128</v>
      </c>
      <c r="T103">
        <f t="shared" si="241"/>
        <v>1.7420820654723694</v>
      </c>
      <c r="U103">
        <f t="shared" si="242"/>
        <v>2.8651162124556095E-2</v>
      </c>
      <c r="V103" t="str">
        <f t="shared" si="243"/>
        <v>Weak initial curl</v>
      </c>
      <c r="W103">
        <f t="shared" si="236"/>
        <v>16.818596481377956</v>
      </c>
      <c r="X103">
        <f t="shared" si="237"/>
        <v>1.9957005815754388E-2</v>
      </c>
      <c r="Y103">
        <f t="shared" si="244"/>
        <v>1.7383025681007678</v>
      </c>
      <c r="Z103">
        <f t="shared" si="245"/>
        <v>0.47218743168118504</v>
      </c>
      <c r="AA103">
        <f t="shared" si="235"/>
        <v>3.2143733518827364E-2</v>
      </c>
      <c r="AC103">
        <f t="shared" si="192"/>
        <v>1.6615122840392704</v>
      </c>
      <c r="AD103">
        <f t="shared" si="162"/>
        <v>0.63</v>
      </c>
      <c r="AE103">
        <f t="shared" si="193"/>
        <v>0.53425925925925788</v>
      </c>
      <c r="AF103">
        <f t="shared" si="194"/>
        <v>1.7185544995901449</v>
      </c>
      <c r="AG103">
        <f t="shared" si="195"/>
        <v>1.7755967151410184</v>
      </c>
      <c r="AH103">
        <f t="shared" si="175"/>
        <v>5.7042215550873965E-2</v>
      </c>
      <c r="AI103" t="str">
        <f t="shared" si="176"/>
        <v>Weak initial curl</v>
      </c>
      <c r="AJ103">
        <f t="shared" si="196"/>
        <v>16.873838735819177</v>
      </c>
      <c r="AK103">
        <f t="shared" si="197"/>
        <v>1.7994594100248309E-2</v>
      </c>
      <c r="AL103">
        <f t="shared" si="177"/>
        <v>1.7681845473907625</v>
      </c>
      <c r="AM103">
        <f t="shared" si="198"/>
        <v>0.92423043488320566</v>
      </c>
      <c r="AN103">
        <f t="shared" si="199"/>
        <v>2.4298271680795791E-2</v>
      </c>
      <c r="AP103">
        <f t="shared" si="200"/>
        <v>1.6386474656710683</v>
      </c>
      <c r="AQ103">
        <f t="shared" si="163"/>
        <v>0.63</v>
      </c>
      <c r="AR103">
        <f t="shared" si="201"/>
        <v>0.53703703703703554</v>
      </c>
      <c r="AS103">
        <f t="shared" si="202"/>
        <v>1.7238294166441916</v>
      </c>
      <c r="AT103">
        <f t="shared" si="203"/>
        <v>1.8090113676173174</v>
      </c>
      <c r="AU103">
        <f t="shared" si="178"/>
        <v>8.5181950973124532E-2</v>
      </c>
      <c r="AV103" t="str">
        <f t="shared" si="179"/>
        <v>Weak initial curl</v>
      </c>
      <c r="AW103">
        <f t="shared" si="204"/>
        <v>16.932509992744016</v>
      </c>
      <c r="AX103">
        <f t="shared" si="205"/>
        <v>1.750445575883209E-2</v>
      </c>
      <c r="AY103">
        <f t="shared" si="180"/>
        <v>1.7981036387661331</v>
      </c>
      <c r="AZ103">
        <f t="shared" si="206"/>
        <v>1.3572695893270323</v>
      </c>
      <c r="BA103">
        <f t="shared" si="207"/>
        <v>2.4744065728308336E-2</v>
      </c>
      <c r="BC103">
        <f t="shared" si="208"/>
        <v>1.6165649250224396</v>
      </c>
      <c r="BD103">
        <f t="shared" si="164"/>
        <v>0.63</v>
      </c>
      <c r="BE103">
        <f t="shared" si="209"/>
        <v>0.53981481481481319</v>
      </c>
      <c r="BF103">
        <f t="shared" si="210"/>
        <v>1.7292404309138338</v>
      </c>
      <c r="BG103">
        <f t="shared" si="211"/>
        <v>1.841915936805226</v>
      </c>
      <c r="BH103">
        <f t="shared" si="181"/>
        <v>0.11267550589139319</v>
      </c>
      <c r="BI103" t="str">
        <f t="shared" si="182"/>
        <v>Weak initial curl</v>
      </c>
      <c r="BJ103">
        <f t="shared" si="212"/>
        <v>16.991531623258865</v>
      </c>
      <c r="BK103">
        <f t="shared" si="213"/>
        <v>5.6901018278458157E-3</v>
      </c>
      <c r="BL103">
        <f t="shared" si="183"/>
        <v>1.8276887817518346</v>
      </c>
      <c r="BM103">
        <f t="shared" si="214"/>
        <v>1.7663985751125093</v>
      </c>
      <c r="BN103">
        <f t="shared" si="215"/>
        <v>2.7644668864628963E-3</v>
      </c>
      <c r="BP103">
        <f t="shared" si="216"/>
        <v>1.5921142546939924</v>
      </c>
      <c r="BQ103">
        <f t="shared" si="165"/>
        <v>0.65999999999999992</v>
      </c>
      <c r="BR103">
        <f t="shared" si="217"/>
        <v>0.54351851851851674</v>
      </c>
      <c r="BS103">
        <f t="shared" si="218"/>
        <v>1.7348692185284271</v>
      </c>
      <c r="BT103">
        <f t="shared" si="219"/>
        <v>1.8776241823628601</v>
      </c>
      <c r="BU103">
        <f t="shared" si="184"/>
        <v>0.14275496383443387</v>
      </c>
      <c r="BV103" t="str">
        <f t="shared" si="185"/>
        <v>No Curl</v>
      </c>
      <c r="BW103">
        <f t="shared" si="220"/>
        <v>17.054248559568542</v>
      </c>
      <c r="BX103">
        <f t="shared" si="221"/>
        <v>0</v>
      </c>
      <c r="BY103">
        <f t="shared" si="186"/>
        <v>1.8598688001184125</v>
      </c>
      <c r="BZ103">
        <f t="shared" si="222"/>
        <v>2.1994202127408586</v>
      </c>
      <c r="CA103">
        <f t="shared" si="223"/>
        <v>0</v>
      </c>
      <c r="CC103">
        <f t="shared" si="224"/>
        <v>1.5251448832849086</v>
      </c>
      <c r="CD103">
        <f t="shared" si="166"/>
        <v>0.65999999999999992</v>
      </c>
      <c r="CE103">
        <f t="shared" si="225"/>
        <v>0.54444444444444262</v>
      </c>
      <c r="CF103">
        <f t="shared" si="226"/>
        <v>1.7096898632076276</v>
      </c>
      <c r="CG103">
        <f t="shared" si="227"/>
        <v>1.8942348431303475</v>
      </c>
      <c r="CH103">
        <f t="shared" si="187"/>
        <v>0.18454497992271945</v>
      </c>
      <c r="CI103" t="str">
        <f t="shared" si="188"/>
        <v>No Curl</v>
      </c>
      <c r="CJ103">
        <f t="shared" si="228"/>
        <v>16.876250336643459</v>
      </c>
      <c r="CK103">
        <f t="shared" si="229"/>
        <v>0</v>
      </c>
      <c r="CL103">
        <f t="shared" si="189"/>
        <v>1.8717862422900735</v>
      </c>
      <c r="CM103">
        <f t="shared" si="230"/>
        <v>2.8256260015367833</v>
      </c>
      <c r="CN103">
        <f t="shared" si="231"/>
        <v>0</v>
      </c>
    </row>
    <row r="104" spans="1:92" x14ac:dyDescent="0.25">
      <c r="A104">
        <v>0.89</v>
      </c>
      <c r="B104">
        <f t="shared" si="173"/>
        <v>2.2943999999999999E-2</v>
      </c>
      <c r="C104">
        <f t="shared" si="169"/>
        <v>1.3766399999999999</v>
      </c>
      <c r="D104">
        <f t="shared" si="172"/>
        <v>0.53732394366197189</v>
      </c>
      <c r="E104">
        <f t="shared" si="170"/>
        <v>0.39031550998225528</v>
      </c>
      <c r="F104">
        <f t="shared" si="171"/>
        <v>8.9553990610328656E-3</v>
      </c>
      <c r="H104">
        <v>81</v>
      </c>
      <c r="I104">
        <v>8.1</v>
      </c>
      <c r="J104">
        <f t="shared" si="190"/>
        <v>1.6383333333333341</v>
      </c>
      <c r="K104">
        <f t="shared" si="232"/>
        <v>0.63</v>
      </c>
      <c r="L104">
        <f t="shared" si="191"/>
        <v>0.99574554294975692</v>
      </c>
      <c r="M104" t="str">
        <f t="shared" si="174"/>
        <v>No Curl</v>
      </c>
      <c r="N104">
        <f t="shared" si="233"/>
        <v>15.550833333333316</v>
      </c>
      <c r="P104">
        <f t="shared" si="238"/>
        <v>1.6755522881915781</v>
      </c>
      <c r="Q104">
        <f t="shared" si="234"/>
        <v>0.63</v>
      </c>
      <c r="R104">
        <f t="shared" si="239"/>
        <v>0.52962962962962845</v>
      </c>
      <c r="S104">
        <f t="shared" si="240"/>
        <v>1.7040465293570677</v>
      </c>
      <c r="T104">
        <f t="shared" si="241"/>
        <v>1.7325407705225586</v>
      </c>
      <c r="U104">
        <f t="shared" si="242"/>
        <v>2.8494241165490264E-2</v>
      </c>
      <c r="V104" t="str">
        <f t="shared" si="243"/>
        <v>Weak initial curl</v>
      </c>
      <c r="W104">
        <f t="shared" si="236"/>
        <v>16.989939571712735</v>
      </c>
      <c r="X104">
        <f t="shared" si="237"/>
        <v>2.051471890412682E-2</v>
      </c>
      <c r="Y104">
        <f t="shared" si="244"/>
        <v>1.7287819732660084</v>
      </c>
      <c r="Z104">
        <f t="shared" si="245"/>
        <v>0.47218743168118443</v>
      </c>
      <c r="AA104">
        <f t="shared" si="235"/>
        <v>3.3614061339288986E-2</v>
      </c>
      <c r="AC104">
        <f t="shared" si="192"/>
        <v>1.6524007138421071</v>
      </c>
      <c r="AD104">
        <f t="shared" ref="AD104:AD167" si="246">VLOOKUP(ROUND(AC103,2),$A$15:$C$315,3)</f>
        <v>0.63</v>
      </c>
      <c r="AE104">
        <f t="shared" si="193"/>
        <v>0.53333333333333199</v>
      </c>
      <c r="AF104">
        <f t="shared" si="194"/>
        <v>1.7091301154847209</v>
      </c>
      <c r="AG104">
        <f t="shared" si="195"/>
        <v>1.7658595171273335</v>
      </c>
      <c r="AH104">
        <f t="shared" si="175"/>
        <v>5.6729401642613198E-2</v>
      </c>
      <c r="AI104" t="str">
        <f t="shared" si="176"/>
        <v>Weak initial curl</v>
      </c>
      <c r="AJ104">
        <f t="shared" si="196"/>
        <v>17.045694185778192</v>
      </c>
      <c r="AK104">
        <f t="shared" si="197"/>
        <v>1.8532016617486255E-2</v>
      </c>
      <c r="AL104">
        <f t="shared" si="177"/>
        <v>1.7584879969771097</v>
      </c>
      <c r="AM104">
        <f t="shared" si="198"/>
        <v>0.92423043488320489</v>
      </c>
      <c r="AN104">
        <f t="shared" si="199"/>
        <v>2.5627683898039488E-2</v>
      </c>
      <c r="AP104">
        <f t="shared" si="200"/>
        <v>1.6296611538506145</v>
      </c>
      <c r="AQ104">
        <f t="shared" ref="AQ104:AQ167" si="247">VLOOKUP(ROUND(AP103,2),$A$15:$C$315,3)</f>
        <v>0.63</v>
      </c>
      <c r="AR104">
        <f t="shared" si="201"/>
        <v>0.53611111111110965</v>
      </c>
      <c r="AS104">
        <f t="shared" si="202"/>
        <v>1.7143759686099056</v>
      </c>
      <c r="AT104">
        <f t="shared" si="203"/>
        <v>1.7990907833691994</v>
      </c>
      <c r="AU104">
        <f t="shared" si="178"/>
        <v>8.4714814759292434E-2</v>
      </c>
      <c r="AV104" t="str">
        <f t="shared" si="179"/>
        <v>Weak initial curl</v>
      </c>
      <c r="AW104">
        <f t="shared" si="204"/>
        <v>17.104892934408436</v>
      </c>
      <c r="AX104">
        <f t="shared" si="205"/>
        <v>1.8026896336622841E-2</v>
      </c>
      <c r="AY104">
        <f t="shared" si="180"/>
        <v>1.7882428722974721</v>
      </c>
      <c r="AZ104">
        <f t="shared" si="206"/>
        <v>1.3572695893270321</v>
      </c>
      <c r="BA104">
        <f t="shared" si="207"/>
        <v>2.6037230856411773E-2</v>
      </c>
      <c r="BC104">
        <f t="shared" si="208"/>
        <v>1.6077007948763877</v>
      </c>
      <c r="BD104">
        <f t="shared" ref="BD104:BD167" si="248">VLOOKUP(ROUND(BC103,2),$A$15:$C$315,3)</f>
        <v>0.63</v>
      </c>
      <c r="BE104">
        <f t="shared" si="209"/>
        <v>0.53888888888888731</v>
      </c>
      <c r="BF104">
        <f t="shared" si="210"/>
        <v>1.7197584657937368</v>
      </c>
      <c r="BG104">
        <f t="shared" si="211"/>
        <v>1.8318161367110839</v>
      </c>
      <c r="BH104">
        <f t="shared" si="181"/>
        <v>0.11205767091734808</v>
      </c>
      <c r="BI104" t="str">
        <f t="shared" si="182"/>
        <v>Weak initial curl</v>
      </c>
      <c r="BJ104">
        <f t="shared" si="212"/>
        <v>17.16445566635025</v>
      </c>
      <c r="BK104">
        <f t="shared" si="213"/>
        <v>6.1976973055867185E-3</v>
      </c>
      <c r="BL104">
        <f t="shared" si="183"/>
        <v>1.8176669935903089</v>
      </c>
      <c r="BM104">
        <f t="shared" si="214"/>
        <v>1.7663985751125102</v>
      </c>
      <c r="BN104">
        <f t="shared" si="215"/>
        <v>3.2206564759356036E-3</v>
      </c>
      <c r="BP104">
        <f t="shared" si="216"/>
        <v>1.5832247293026662</v>
      </c>
      <c r="BQ104">
        <f t="shared" ref="BQ104:BQ167" si="249">VLOOKUP(ROUND(BP103,2),$A$15:$C$315,3)</f>
        <v>0.65999999999999992</v>
      </c>
      <c r="BR104">
        <f t="shared" si="217"/>
        <v>0.54259259259259085</v>
      </c>
      <c r="BS104">
        <f t="shared" si="218"/>
        <v>1.7251826247910307</v>
      </c>
      <c r="BT104">
        <f t="shared" si="219"/>
        <v>1.8671405202793931</v>
      </c>
      <c r="BU104">
        <f t="shared" si="184"/>
        <v>0.14195789548836346</v>
      </c>
      <c r="BV104" t="str">
        <f t="shared" si="185"/>
        <v>No Curl</v>
      </c>
      <c r="BW104">
        <f t="shared" si="220"/>
        <v>17.227735481421384</v>
      </c>
      <c r="BX104">
        <f t="shared" si="221"/>
        <v>0</v>
      </c>
      <c r="BY104">
        <f t="shared" si="186"/>
        <v>1.8494842747148852</v>
      </c>
      <c r="BZ104">
        <f t="shared" si="222"/>
        <v>2.1994202127408582</v>
      </c>
      <c r="CA104">
        <f t="shared" si="223"/>
        <v>0</v>
      </c>
      <c r="CC104">
        <f t="shared" si="224"/>
        <v>1.5164998595861847</v>
      </c>
      <c r="CD104">
        <f t="shared" ref="CD104:CD167" si="250">VLOOKUP(ROUND(CC103,2),$A$15:$C$315,3)</f>
        <v>0.65999999999999992</v>
      </c>
      <c r="CE104">
        <f t="shared" si="225"/>
        <v>0.54351851851851674</v>
      </c>
      <c r="CF104">
        <f t="shared" si="226"/>
        <v>1.6999987777593628</v>
      </c>
      <c r="CG104">
        <f t="shared" si="227"/>
        <v>1.8834976959325418</v>
      </c>
      <c r="CH104">
        <f t="shared" si="187"/>
        <v>0.18349891817317854</v>
      </c>
      <c r="CI104" t="str">
        <f t="shared" si="188"/>
        <v>No Curl</v>
      </c>
      <c r="CJ104">
        <f t="shared" si="228"/>
        <v>17.047219322964221</v>
      </c>
      <c r="CK104">
        <f t="shared" si="229"/>
        <v>0</v>
      </c>
      <c r="CL104">
        <f t="shared" si="189"/>
        <v>1.8611763411581297</v>
      </c>
      <c r="CM104">
        <f t="shared" si="230"/>
        <v>2.8256260015367833</v>
      </c>
      <c r="CN104">
        <f t="shared" si="231"/>
        <v>0</v>
      </c>
    </row>
    <row r="105" spans="1:92" x14ac:dyDescent="0.25">
      <c r="A105">
        <v>0.9</v>
      </c>
      <c r="B105">
        <f t="shared" si="173"/>
        <v>2.2775E-2</v>
      </c>
      <c r="C105">
        <f t="shared" si="169"/>
        <v>1.3665</v>
      </c>
      <c r="D105">
        <f t="shared" si="172"/>
        <v>0.53661971830985922</v>
      </c>
      <c r="E105">
        <f t="shared" si="170"/>
        <v>0.39269646418577331</v>
      </c>
      <c r="F105">
        <f t="shared" si="171"/>
        <v>8.9436619718309875E-3</v>
      </c>
      <c r="H105">
        <v>82</v>
      </c>
      <c r="I105">
        <v>8.1999999999999993</v>
      </c>
      <c r="J105">
        <f t="shared" si="190"/>
        <v>1.6313333333333342</v>
      </c>
      <c r="K105">
        <f t="shared" si="232"/>
        <v>0.63</v>
      </c>
      <c r="L105">
        <f t="shared" si="191"/>
        <v>0.99572736520854532</v>
      </c>
      <c r="M105" t="str">
        <f t="shared" si="174"/>
        <v>No Curl</v>
      </c>
      <c r="N105">
        <f t="shared" si="233"/>
        <v>15.714316666666649</v>
      </c>
      <c r="P105">
        <f t="shared" si="238"/>
        <v>1.6663349505066423</v>
      </c>
      <c r="Q105">
        <f t="shared" si="234"/>
        <v>0.63</v>
      </c>
      <c r="R105">
        <f t="shared" si="239"/>
        <v>0.52870370370370257</v>
      </c>
      <c r="S105">
        <f t="shared" si="240"/>
        <v>1.6946724427334392</v>
      </c>
      <c r="T105">
        <f t="shared" si="241"/>
        <v>1.7230099349602372</v>
      </c>
      <c r="U105">
        <f t="shared" si="242"/>
        <v>2.8337492226797489E-2</v>
      </c>
      <c r="V105" t="str">
        <f t="shared" si="243"/>
        <v>Weak initial curl</v>
      </c>
      <c r="W105">
        <f t="shared" si="236"/>
        <v>17.160344224648441</v>
      </c>
      <c r="X105">
        <f t="shared" si="237"/>
        <v>2.1077575850736364E-2</v>
      </c>
      <c r="Y105">
        <f t="shared" si="244"/>
        <v>1.7192718151267954</v>
      </c>
      <c r="Z105">
        <f t="shared" si="245"/>
        <v>0.47218743168118488</v>
      </c>
      <c r="AA105">
        <f t="shared" si="235"/>
        <v>3.5124371018981214E-2</v>
      </c>
      <c r="AC105">
        <f t="shared" si="192"/>
        <v>1.6432990876416536</v>
      </c>
      <c r="AD105">
        <f t="shared" si="246"/>
        <v>0.63</v>
      </c>
      <c r="AE105">
        <f t="shared" si="193"/>
        <v>0.53240740740740611</v>
      </c>
      <c r="AF105">
        <f t="shared" si="194"/>
        <v>1.6997160167683689</v>
      </c>
      <c r="AG105">
        <f t="shared" si="195"/>
        <v>1.7561329458950832</v>
      </c>
      <c r="AH105">
        <f t="shared" si="175"/>
        <v>5.641692912671481E-2</v>
      </c>
      <c r="AI105" t="str">
        <f t="shared" si="176"/>
        <v>Weak initial curl</v>
      </c>
      <c r="AJ105">
        <f t="shared" si="196"/>
        <v>17.216607197326663</v>
      </c>
      <c r="AK105">
        <f t="shared" si="197"/>
        <v>1.9074582498409549E-2</v>
      </c>
      <c r="AL105">
        <f t="shared" si="177"/>
        <v>1.7488020289837554</v>
      </c>
      <c r="AM105">
        <f t="shared" si="198"/>
        <v>0.92423043488320422</v>
      </c>
      <c r="AN105">
        <f t="shared" si="199"/>
        <v>2.6995643162014318E-2</v>
      </c>
      <c r="AP105">
        <f t="shared" si="200"/>
        <v>1.6206846162307276</v>
      </c>
      <c r="AQ105">
        <f t="shared" si="247"/>
        <v>0.63</v>
      </c>
      <c r="AR105">
        <f t="shared" si="201"/>
        <v>0.53518518518518376</v>
      </c>
      <c r="AS105">
        <f t="shared" si="202"/>
        <v>1.7049328028692885</v>
      </c>
      <c r="AT105">
        <f t="shared" si="203"/>
        <v>1.7891809895078519</v>
      </c>
      <c r="AU105">
        <f t="shared" si="178"/>
        <v>8.424818663856215E-2</v>
      </c>
      <c r="AV105" t="str">
        <f t="shared" si="179"/>
        <v>Weak initial curl</v>
      </c>
      <c r="AW105">
        <f t="shared" si="204"/>
        <v>17.276330531269426</v>
      </c>
      <c r="AX105">
        <f t="shared" si="205"/>
        <v>1.8554479504089259E-2</v>
      </c>
      <c r="AY105">
        <f t="shared" si="180"/>
        <v>1.7783928311531865</v>
      </c>
      <c r="AZ105">
        <f t="shared" si="206"/>
        <v>1.3572695893270328</v>
      </c>
      <c r="BA105">
        <f t="shared" si="207"/>
        <v>2.7367883566052374E-2</v>
      </c>
      <c r="BC105">
        <f t="shared" si="208"/>
        <v>1.5988462732982081</v>
      </c>
      <c r="BD105">
        <f t="shared" si="248"/>
        <v>0.63</v>
      </c>
      <c r="BE105">
        <f t="shared" si="209"/>
        <v>0.53796296296296142</v>
      </c>
      <c r="BF105">
        <f t="shared" si="210"/>
        <v>1.710286778964224</v>
      </c>
      <c r="BG105">
        <f t="shared" si="211"/>
        <v>1.8217272846302381</v>
      </c>
      <c r="BH105">
        <f t="shared" si="181"/>
        <v>0.11144050566601504</v>
      </c>
      <c r="BI105" t="str">
        <f t="shared" si="182"/>
        <v>Weak initial curl</v>
      </c>
      <c r="BJ105">
        <f t="shared" si="212"/>
        <v>17.336431512929625</v>
      </c>
      <c r="BK105">
        <f t="shared" si="213"/>
        <v>6.7104343718538398E-3</v>
      </c>
      <c r="BL105">
        <f t="shared" si="183"/>
        <v>1.8076560688784578</v>
      </c>
      <c r="BM105">
        <f t="shared" si="214"/>
        <v>1.7663985751125104</v>
      </c>
      <c r="BN105">
        <f t="shared" si="215"/>
        <v>3.7132838336662766E-3</v>
      </c>
      <c r="BP105">
        <f t="shared" si="216"/>
        <v>1.5743446315103737</v>
      </c>
      <c r="BQ105">
        <f t="shared" si="249"/>
        <v>0.65999999999999992</v>
      </c>
      <c r="BR105">
        <f t="shared" si="217"/>
        <v>0.54166666666666496</v>
      </c>
      <c r="BS105">
        <f t="shared" si="218"/>
        <v>1.7155063039667242</v>
      </c>
      <c r="BT105">
        <f t="shared" si="219"/>
        <v>1.8566679764230729</v>
      </c>
      <c r="BU105">
        <f t="shared" si="184"/>
        <v>0.14116167245634959</v>
      </c>
      <c r="BV105" t="str">
        <f t="shared" si="185"/>
        <v>No Curl</v>
      </c>
      <c r="BW105">
        <f t="shared" si="220"/>
        <v>17.400253743900485</v>
      </c>
      <c r="BX105">
        <f t="shared" si="221"/>
        <v>0</v>
      </c>
      <c r="BY105">
        <f t="shared" si="186"/>
        <v>1.8391107624011851</v>
      </c>
      <c r="BZ105">
        <f t="shared" si="222"/>
        <v>2.1994202127408586</v>
      </c>
      <c r="CA105">
        <f t="shared" si="223"/>
        <v>0</v>
      </c>
      <c r="CC105">
        <f t="shared" si="224"/>
        <v>1.5078639911503178</v>
      </c>
      <c r="CD105">
        <f t="shared" si="250"/>
        <v>0.65999999999999992</v>
      </c>
      <c r="CE105">
        <f t="shared" si="225"/>
        <v>0.54259259259259085</v>
      </c>
      <c r="CF105">
        <f t="shared" si="226"/>
        <v>1.6903179553754619</v>
      </c>
      <c r="CG105">
        <f t="shared" si="227"/>
        <v>1.872771919600607</v>
      </c>
      <c r="CH105">
        <f t="shared" si="187"/>
        <v>0.18245396422514459</v>
      </c>
      <c r="CI105" t="str">
        <f t="shared" si="188"/>
        <v>No Curl</v>
      </c>
      <c r="CJ105">
        <f t="shared" si="228"/>
        <v>17.217219200740157</v>
      </c>
      <c r="CK105">
        <f t="shared" si="229"/>
        <v>0</v>
      </c>
      <c r="CL105">
        <f t="shared" si="189"/>
        <v>1.8505776761357831</v>
      </c>
      <c r="CM105">
        <f t="shared" si="230"/>
        <v>2.8256260015367833</v>
      </c>
      <c r="CN105">
        <f t="shared" si="231"/>
        <v>0</v>
      </c>
    </row>
    <row r="106" spans="1:92" x14ac:dyDescent="0.25">
      <c r="A106">
        <v>0.91</v>
      </c>
      <c r="B106">
        <f t="shared" si="173"/>
        <v>2.2603999999999999E-2</v>
      </c>
      <c r="C106">
        <f t="shared" si="169"/>
        <v>1.3562399999999999</v>
      </c>
      <c r="D106">
        <f t="shared" si="172"/>
        <v>0.53591549295774654</v>
      </c>
      <c r="E106">
        <f t="shared" si="170"/>
        <v>0.39514797746545344</v>
      </c>
      <c r="F106">
        <f t="shared" si="171"/>
        <v>8.9319248826291095E-3</v>
      </c>
      <c r="H106">
        <v>83</v>
      </c>
      <c r="I106">
        <v>8.3000000000000007</v>
      </c>
      <c r="J106">
        <f t="shared" si="190"/>
        <v>1.6243333333333343</v>
      </c>
      <c r="K106">
        <f t="shared" si="232"/>
        <v>0.63</v>
      </c>
      <c r="L106">
        <f t="shared" si="191"/>
        <v>0.99570903146710266</v>
      </c>
      <c r="M106" t="str">
        <f t="shared" si="174"/>
        <v>No Curl</v>
      </c>
      <c r="N106">
        <f t="shared" si="233"/>
        <v>15.877099999999983</v>
      </c>
      <c r="P106">
        <f t="shared" si="238"/>
        <v>1.6571277281684504</v>
      </c>
      <c r="Q106">
        <f t="shared" si="234"/>
        <v>0.63</v>
      </c>
      <c r="R106">
        <f t="shared" si="239"/>
        <v>0.52777777777777668</v>
      </c>
      <c r="S106">
        <f t="shared" si="240"/>
        <v>1.6853086434769275</v>
      </c>
      <c r="T106">
        <f t="shared" si="241"/>
        <v>1.7134895587854058</v>
      </c>
      <c r="U106">
        <f t="shared" si="242"/>
        <v>2.8180915308477661E-2</v>
      </c>
      <c r="V106" t="str">
        <f t="shared" si="243"/>
        <v>Weak initial curl</v>
      </c>
      <c r="W106">
        <f t="shared" si="236"/>
        <v>17.329811468921786</v>
      </c>
      <c r="X106">
        <f t="shared" si="237"/>
        <v>2.1645576655583018E-2</v>
      </c>
      <c r="Y106">
        <f t="shared" si="244"/>
        <v>1.7097720936831287</v>
      </c>
      <c r="Z106">
        <f t="shared" si="245"/>
        <v>0.47218743168118438</v>
      </c>
      <c r="AA106">
        <f t="shared" si="235"/>
        <v>3.6675026283608136E-2</v>
      </c>
      <c r="AC106">
        <f t="shared" si="192"/>
        <v>1.6342074054379094</v>
      </c>
      <c r="AD106">
        <f t="shared" si="246"/>
        <v>0.63</v>
      </c>
      <c r="AE106">
        <f t="shared" si="193"/>
        <v>0.53148148148148022</v>
      </c>
      <c r="AF106">
        <f t="shared" si="194"/>
        <v>1.6903122034410889</v>
      </c>
      <c r="AG106">
        <f t="shared" si="195"/>
        <v>1.746417001444267</v>
      </c>
      <c r="AH106">
        <f t="shared" si="175"/>
        <v>5.6104798003178802E-2</v>
      </c>
      <c r="AI106" t="str">
        <f t="shared" si="176"/>
        <v>Weak initial curl</v>
      </c>
      <c r="AJ106">
        <f t="shared" si="196"/>
        <v>17.386578799003502</v>
      </c>
      <c r="AK106">
        <f t="shared" si="197"/>
        <v>1.9622291743018196E-2</v>
      </c>
      <c r="AL106">
        <f t="shared" si="177"/>
        <v>1.7391266434107</v>
      </c>
      <c r="AM106">
        <f t="shared" si="198"/>
        <v>0.92423043488320367</v>
      </c>
      <c r="AN106">
        <f t="shared" si="199"/>
        <v>2.8402513163454282E-2</v>
      </c>
      <c r="AP106">
        <f t="shared" si="200"/>
        <v>1.6117178528114078</v>
      </c>
      <c r="AQ106">
        <f t="shared" si="247"/>
        <v>0.63</v>
      </c>
      <c r="AR106">
        <f t="shared" si="201"/>
        <v>0.53425925925925788</v>
      </c>
      <c r="AS106">
        <f t="shared" si="202"/>
        <v>1.6954999194223401</v>
      </c>
      <c r="AT106">
        <f t="shared" si="203"/>
        <v>1.7792819860332749</v>
      </c>
      <c r="AU106">
        <f t="shared" si="178"/>
        <v>8.378206661093357E-2</v>
      </c>
      <c r="AV106" t="str">
        <f t="shared" si="179"/>
        <v>Weak initial curl</v>
      </c>
      <c r="AW106">
        <f t="shared" si="204"/>
        <v>17.446823811556357</v>
      </c>
      <c r="AX106">
        <f t="shared" si="205"/>
        <v>1.9087205261231338E-2</v>
      </c>
      <c r="AY106">
        <f t="shared" si="180"/>
        <v>1.7685535153332759</v>
      </c>
      <c r="AZ106">
        <f t="shared" si="206"/>
        <v>1.3572695893270328</v>
      </c>
      <c r="BA106">
        <f t="shared" si="207"/>
        <v>2.8736387493233394E-2</v>
      </c>
      <c r="BC106">
        <f t="shared" si="208"/>
        <v>1.5898455534476907</v>
      </c>
      <c r="BD106">
        <f t="shared" si="248"/>
        <v>0.65999999999999992</v>
      </c>
      <c r="BE106">
        <f t="shared" si="209"/>
        <v>0.53703703703703554</v>
      </c>
      <c r="BF106">
        <f t="shared" si="210"/>
        <v>1.7006587037586289</v>
      </c>
      <c r="BG106">
        <f t="shared" si="211"/>
        <v>1.8114718540695653</v>
      </c>
      <c r="BH106">
        <f t="shared" si="181"/>
        <v>0.1108131503109373</v>
      </c>
      <c r="BI106" t="str">
        <f t="shared" si="182"/>
        <v>Weak initial curl</v>
      </c>
      <c r="BJ106">
        <f t="shared" si="212"/>
        <v>17.507460190826048</v>
      </c>
      <c r="BK106">
        <f t="shared" si="213"/>
        <v>7.394979693313845E-3</v>
      </c>
      <c r="BL106">
        <f t="shared" si="183"/>
        <v>1.7974798523567161</v>
      </c>
      <c r="BM106">
        <f t="shared" si="214"/>
        <v>1.7663985751125109</v>
      </c>
      <c r="BN106">
        <f t="shared" si="215"/>
        <v>4.2603901943958746E-3</v>
      </c>
      <c r="BP106">
        <f t="shared" si="216"/>
        <v>1.5654739613171145</v>
      </c>
      <c r="BQ106">
        <f t="shared" si="249"/>
        <v>0.65999999999999992</v>
      </c>
      <c r="BR106">
        <f t="shared" si="217"/>
        <v>0.54074074074073908</v>
      </c>
      <c r="BS106">
        <f t="shared" si="218"/>
        <v>1.7058402560555077</v>
      </c>
      <c r="BT106">
        <f t="shared" si="219"/>
        <v>1.8462065507938989</v>
      </c>
      <c r="BU106">
        <f t="shared" si="184"/>
        <v>0.14036629473839224</v>
      </c>
      <c r="BV106" t="str">
        <f t="shared" si="185"/>
        <v>No Curl</v>
      </c>
      <c r="BW106">
        <f t="shared" si="220"/>
        <v>17.571804374297159</v>
      </c>
      <c r="BX106">
        <f t="shared" si="221"/>
        <v>0</v>
      </c>
      <c r="BY106">
        <f t="shared" si="186"/>
        <v>1.8287482631773126</v>
      </c>
      <c r="BZ106">
        <f t="shared" si="222"/>
        <v>2.1994202127408586</v>
      </c>
      <c r="CA106">
        <f t="shared" si="223"/>
        <v>0</v>
      </c>
      <c r="CC106">
        <f t="shared" si="224"/>
        <v>1.4992372779773078</v>
      </c>
      <c r="CD106">
        <f t="shared" si="250"/>
        <v>0.65999999999999992</v>
      </c>
      <c r="CE106">
        <f t="shared" si="225"/>
        <v>0.54166666666666496</v>
      </c>
      <c r="CF106">
        <f t="shared" si="226"/>
        <v>1.6806473960559249</v>
      </c>
      <c r="CG106">
        <f t="shared" si="227"/>
        <v>1.8620575141345432</v>
      </c>
      <c r="CH106">
        <f t="shared" si="187"/>
        <v>0.18141011807861773</v>
      </c>
      <c r="CI106" t="str">
        <f t="shared" si="188"/>
        <v>No Curl</v>
      </c>
      <c r="CJ106">
        <f t="shared" si="228"/>
        <v>17.386250996277703</v>
      </c>
      <c r="CK106">
        <f t="shared" si="229"/>
        <v>0</v>
      </c>
      <c r="CL106">
        <f t="shared" si="189"/>
        <v>1.8399902472230334</v>
      </c>
      <c r="CM106">
        <f t="shared" si="230"/>
        <v>2.8256260015367842</v>
      </c>
      <c r="CN106">
        <f t="shared" si="231"/>
        <v>0</v>
      </c>
    </row>
    <row r="107" spans="1:92" x14ac:dyDescent="0.25">
      <c r="A107">
        <v>0.92</v>
      </c>
      <c r="B107">
        <f t="shared" si="173"/>
        <v>2.2431E-2</v>
      </c>
      <c r="C107">
        <f t="shared" si="169"/>
        <v>1.3458600000000001</v>
      </c>
      <c r="D107">
        <f t="shared" si="172"/>
        <v>0.53521126760563387</v>
      </c>
      <c r="E107">
        <f t="shared" si="170"/>
        <v>0.39767231926473323</v>
      </c>
      <c r="F107">
        <f t="shared" si="171"/>
        <v>8.9201877934272315E-3</v>
      </c>
      <c r="H107">
        <v>84</v>
      </c>
      <c r="I107">
        <v>8.4</v>
      </c>
      <c r="J107">
        <f t="shared" si="190"/>
        <v>1.6173333333333344</v>
      </c>
      <c r="K107">
        <f t="shared" si="232"/>
        <v>0.63</v>
      </c>
      <c r="L107">
        <f t="shared" si="191"/>
        <v>0.99569053970859844</v>
      </c>
      <c r="M107" t="str">
        <f t="shared" si="174"/>
        <v>No Curl</v>
      </c>
      <c r="N107">
        <f t="shared" si="233"/>
        <v>16.039183333333316</v>
      </c>
      <c r="P107">
        <f t="shared" si="238"/>
        <v>1.6479306211770022</v>
      </c>
      <c r="Q107">
        <f t="shared" si="234"/>
        <v>0.63</v>
      </c>
      <c r="R107">
        <f t="shared" si="239"/>
        <v>0.52685185185185079</v>
      </c>
      <c r="S107">
        <f t="shared" si="240"/>
        <v>1.6759551315875325</v>
      </c>
      <c r="T107">
        <f t="shared" si="241"/>
        <v>1.7039796419980637</v>
      </c>
      <c r="U107">
        <f t="shared" si="242"/>
        <v>2.8024510410530779E-2</v>
      </c>
      <c r="V107" t="str">
        <f t="shared" si="243"/>
        <v>Weak initial curl</v>
      </c>
      <c r="W107">
        <f t="shared" si="236"/>
        <v>17.498342333269481</v>
      </c>
      <c r="X107">
        <f t="shared" si="237"/>
        <v>2.2218721318666784E-2</v>
      </c>
      <c r="Y107">
        <f t="shared" si="244"/>
        <v>1.7002828089350084</v>
      </c>
      <c r="Z107">
        <f t="shared" si="245"/>
        <v>0.47218743168118305</v>
      </c>
      <c r="AA107">
        <f t="shared" si="235"/>
        <v>3.8266390858873844E-2</v>
      </c>
      <c r="AC107">
        <f t="shared" si="192"/>
        <v>1.6251256672308749</v>
      </c>
      <c r="AD107">
        <f t="shared" si="246"/>
        <v>0.63</v>
      </c>
      <c r="AE107">
        <f t="shared" si="193"/>
        <v>0.53055555555555434</v>
      </c>
      <c r="AF107">
        <f t="shared" si="194"/>
        <v>1.6809186755028807</v>
      </c>
      <c r="AG107">
        <f t="shared" si="195"/>
        <v>1.7367116837748853</v>
      </c>
      <c r="AH107">
        <f t="shared" si="175"/>
        <v>5.5793008272005173E-2</v>
      </c>
      <c r="AI107" t="str">
        <f t="shared" si="176"/>
        <v>Weak initial curl</v>
      </c>
      <c r="AJ107">
        <f t="shared" si="196"/>
        <v>17.555610019347611</v>
      </c>
      <c r="AK107">
        <f t="shared" si="197"/>
        <v>2.0175144351312194E-2</v>
      </c>
      <c r="AL107">
        <f t="shared" si="177"/>
        <v>1.7294618402579434</v>
      </c>
      <c r="AM107">
        <f t="shared" si="198"/>
        <v>0.92423043488320367</v>
      </c>
      <c r="AN107">
        <f t="shared" si="199"/>
        <v>2.9848657593093381E-2</v>
      </c>
      <c r="AP107">
        <f t="shared" si="200"/>
        <v>1.6027608635926553</v>
      </c>
      <c r="AQ107">
        <f t="shared" si="247"/>
        <v>0.63</v>
      </c>
      <c r="AR107">
        <f t="shared" si="201"/>
        <v>0.53333333333333199</v>
      </c>
      <c r="AS107">
        <f t="shared" si="202"/>
        <v>1.6860773182690607</v>
      </c>
      <c r="AT107">
        <f t="shared" si="203"/>
        <v>1.7693937729454687</v>
      </c>
      <c r="AU107">
        <f t="shared" si="178"/>
        <v>8.3316454676406693E-2</v>
      </c>
      <c r="AV107" t="str">
        <f t="shared" si="179"/>
        <v>Weak initial curl</v>
      </c>
      <c r="AW107">
        <f t="shared" si="204"/>
        <v>17.61637380349859</v>
      </c>
      <c r="AX107">
        <f t="shared" si="205"/>
        <v>1.962507360804908E-2</v>
      </c>
      <c r="AY107">
        <f t="shared" si="180"/>
        <v>1.7587249248377401</v>
      </c>
      <c r="AZ107">
        <f t="shared" si="206"/>
        <v>1.3572695893270321</v>
      </c>
      <c r="BA107">
        <f t="shared" si="207"/>
        <v>3.0143106273958081E-2</v>
      </c>
      <c r="BC107">
        <f t="shared" si="208"/>
        <v>1.5808544421650459</v>
      </c>
      <c r="BD107">
        <f t="shared" si="248"/>
        <v>0.65999999999999992</v>
      </c>
      <c r="BE107">
        <f t="shared" si="209"/>
        <v>0.53611111111110965</v>
      </c>
      <c r="BF107">
        <f t="shared" si="210"/>
        <v>1.6910409068436183</v>
      </c>
      <c r="BG107">
        <f t="shared" si="211"/>
        <v>1.8012273715221891</v>
      </c>
      <c r="BH107">
        <f t="shared" si="181"/>
        <v>0.11018646467857163</v>
      </c>
      <c r="BI107" t="str">
        <f t="shared" si="182"/>
        <v>Weak initial curl</v>
      </c>
      <c r="BJ107">
        <f t="shared" si="212"/>
        <v>17.67752606120191</v>
      </c>
      <c r="BK107">
        <f t="shared" si="213"/>
        <v>8.0846666033000687E-3</v>
      </c>
      <c r="BL107">
        <f t="shared" si="183"/>
        <v>1.7873144992846492</v>
      </c>
      <c r="BM107">
        <f t="shared" si="214"/>
        <v>1.7663985751125106</v>
      </c>
      <c r="BN107">
        <f t="shared" si="215"/>
        <v>4.8564465668258063E-3</v>
      </c>
      <c r="BP107">
        <f t="shared" si="216"/>
        <v>1.5566127187228889</v>
      </c>
      <c r="BQ107">
        <f t="shared" si="249"/>
        <v>0.65999999999999992</v>
      </c>
      <c r="BR107">
        <f t="shared" si="217"/>
        <v>0.53981481481481319</v>
      </c>
      <c r="BS107">
        <f t="shared" si="218"/>
        <v>1.6961844810573812</v>
      </c>
      <c r="BT107">
        <f t="shared" si="219"/>
        <v>1.8357562433918715</v>
      </c>
      <c r="BU107">
        <f t="shared" si="184"/>
        <v>0.13957176233449131</v>
      </c>
      <c r="BV107" t="str">
        <f t="shared" si="185"/>
        <v>No Curl</v>
      </c>
      <c r="BW107">
        <f t="shared" si="220"/>
        <v>17.742388399902708</v>
      </c>
      <c r="BX107">
        <f t="shared" si="221"/>
        <v>0</v>
      </c>
      <c r="BY107">
        <f t="shared" si="186"/>
        <v>1.8183967770432672</v>
      </c>
      <c r="BZ107">
        <f t="shared" si="222"/>
        <v>2.1994202127408573</v>
      </c>
      <c r="CA107">
        <f t="shared" si="223"/>
        <v>0</v>
      </c>
      <c r="CC107">
        <f t="shared" si="224"/>
        <v>1.4906197200671545</v>
      </c>
      <c r="CD107">
        <f t="shared" si="250"/>
        <v>0.65999999999999992</v>
      </c>
      <c r="CE107">
        <f t="shared" si="225"/>
        <v>0.54074074074073908</v>
      </c>
      <c r="CF107">
        <f t="shared" si="226"/>
        <v>1.6709870998007519</v>
      </c>
      <c r="CG107">
        <f t="shared" si="227"/>
        <v>1.8513544795343502</v>
      </c>
      <c r="CH107">
        <f t="shared" si="187"/>
        <v>0.18036737973359784</v>
      </c>
      <c r="CI107" t="str">
        <f t="shared" si="188"/>
        <v>No Curl</v>
      </c>
      <c r="CJ107">
        <f t="shared" si="228"/>
        <v>17.554315735883296</v>
      </c>
      <c r="CK107">
        <f t="shared" si="229"/>
        <v>0</v>
      </c>
      <c r="CL107">
        <f t="shared" si="189"/>
        <v>1.8294140544198809</v>
      </c>
      <c r="CM107">
        <f t="shared" si="230"/>
        <v>2.8256260015367842</v>
      </c>
      <c r="CN107">
        <f t="shared" si="231"/>
        <v>0</v>
      </c>
    </row>
    <row r="108" spans="1:92" x14ac:dyDescent="0.25">
      <c r="A108">
        <v>0.93</v>
      </c>
      <c r="B108">
        <f t="shared" si="173"/>
        <v>2.2255999999999998E-2</v>
      </c>
      <c r="C108">
        <f t="shared" si="169"/>
        <v>1.3353599999999999</v>
      </c>
      <c r="D108">
        <f t="shared" si="172"/>
        <v>0.53450704225352119</v>
      </c>
      <c r="E108">
        <f t="shared" si="170"/>
        <v>0.40027186845009677</v>
      </c>
      <c r="F108">
        <f t="shared" si="171"/>
        <v>8.9084507042253534E-3</v>
      </c>
      <c r="H108">
        <v>85</v>
      </c>
      <c r="I108">
        <v>8.5</v>
      </c>
      <c r="J108">
        <f t="shared" si="190"/>
        <v>1.6103333333333345</v>
      </c>
      <c r="K108">
        <f t="shared" si="232"/>
        <v>0.63</v>
      </c>
      <c r="L108">
        <f t="shared" si="191"/>
        <v>0.99567188788128613</v>
      </c>
      <c r="M108" t="str">
        <f t="shared" si="174"/>
        <v>No Curl</v>
      </c>
      <c r="N108">
        <f t="shared" si="233"/>
        <v>16.200566666666649</v>
      </c>
      <c r="P108">
        <f t="shared" si="238"/>
        <v>1.6387436295322975</v>
      </c>
      <c r="Q108">
        <f t="shared" si="234"/>
        <v>0.63</v>
      </c>
      <c r="R108">
        <f t="shared" si="239"/>
        <v>0.52592592592592491</v>
      </c>
      <c r="S108">
        <f t="shared" si="240"/>
        <v>1.6666119070652541</v>
      </c>
      <c r="T108">
        <f t="shared" si="241"/>
        <v>1.6944801845982114</v>
      </c>
      <c r="U108">
        <f t="shared" si="242"/>
        <v>2.7868277532956953E-2</v>
      </c>
      <c r="V108" t="str">
        <f t="shared" si="243"/>
        <v>Weak initial curl</v>
      </c>
      <c r="W108">
        <f t="shared" si="236"/>
        <v>17.665937846428236</v>
      </c>
      <c r="X108">
        <f t="shared" si="237"/>
        <v>2.2797009839987663E-2</v>
      </c>
      <c r="Y108">
        <f t="shared" si="244"/>
        <v>1.6908039608824341</v>
      </c>
      <c r="Z108">
        <f t="shared" si="245"/>
        <v>0.47218743168118288</v>
      </c>
      <c r="AA108">
        <f t="shared" si="235"/>
        <v>3.9898828470482435E-2</v>
      </c>
      <c r="AC108">
        <f t="shared" si="192"/>
        <v>1.61605387302055</v>
      </c>
      <c r="AD108">
        <f t="shared" si="246"/>
        <v>0.63</v>
      </c>
      <c r="AE108">
        <f t="shared" si="193"/>
        <v>0.52962962962962845</v>
      </c>
      <c r="AF108">
        <f t="shared" si="194"/>
        <v>1.6715354329537444</v>
      </c>
      <c r="AG108">
        <f t="shared" si="195"/>
        <v>1.7270169928869379</v>
      </c>
      <c r="AH108">
        <f t="shared" si="175"/>
        <v>5.5481559933193925E-2</v>
      </c>
      <c r="AI108" t="str">
        <f t="shared" si="176"/>
        <v>Weak initial curl</v>
      </c>
      <c r="AJ108">
        <f t="shared" si="196"/>
        <v>17.723701886897899</v>
      </c>
      <c r="AK108">
        <f t="shared" si="197"/>
        <v>2.073314032329154E-2</v>
      </c>
      <c r="AL108">
        <f t="shared" si="177"/>
        <v>1.7198076195254852</v>
      </c>
      <c r="AM108">
        <f t="shared" si="198"/>
        <v>0.92423043488320367</v>
      </c>
      <c r="AN108">
        <f t="shared" si="199"/>
        <v>3.1334440141665622E-2</v>
      </c>
      <c r="AP108">
        <f t="shared" si="200"/>
        <v>1.5936552176367518</v>
      </c>
      <c r="AQ108">
        <f t="shared" si="247"/>
        <v>0.65999999999999992</v>
      </c>
      <c r="AR108">
        <f t="shared" si="201"/>
        <v>0.53240740740740611</v>
      </c>
      <c r="AS108">
        <f t="shared" si="202"/>
        <v>1.6764983327427836</v>
      </c>
      <c r="AT108">
        <f t="shared" si="203"/>
        <v>1.7593414478488181</v>
      </c>
      <c r="AU108">
        <f t="shared" si="178"/>
        <v>8.2843115106033149E-2</v>
      </c>
      <c r="AV108" t="str">
        <f t="shared" si="179"/>
        <v>Weak initial curl</v>
      </c>
      <c r="AW108">
        <f t="shared" si="204"/>
        <v>17.784981535325496</v>
      </c>
      <c r="AX108">
        <f t="shared" si="205"/>
        <v>2.0334751211209152E-2</v>
      </c>
      <c r="AY108">
        <f t="shared" si="180"/>
        <v>1.7487332118734624</v>
      </c>
      <c r="AZ108">
        <f t="shared" si="206"/>
        <v>1.3572695893270319</v>
      </c>
      <c r="BA108">
        <f t="shared" si="207"/>
        <v>3.1606081213759352E-2</v>
      </c>
      <c r="BC108">
        <f t="shared" si="208"/>
        <v>1.5718729394502731</v>
      </c>
      <c r="BD108">
        <f t="shared" si="248"/>
        <v>0.65999999999999992</v>
      </c>
      <c r="BE108">
        <f t="shared" si="209"/>
        <v>0.53518518518518376</v>
      </c>
      <c r="BF108">
        <f t="shared" si="210"/>
        <v>1.6814333882191919</v>
      </c>
      <c r="BG108">
        <f t="shared" si="211"/>
        <v>1.7909938369881091</v>
      </c>
      <c r="BH108">
        <f t="shared" si="181"/>
        <v>0.10956044876891802</v>
      </c>
      <c r="BI108" t="str">
        <f t="shared" si="182"/>
        <v>Weak initial curl</v>
      </c>
      <c r="BJ108">
        <f t="shared" si="212"/>
        <v>17.84663015188627</v>
      </c>
      <c r="BK108">
        <f t="shared" si="213"/>
        <v>8.7794951018125098E-3</v>
      </c>
      <c r="BL108">
        <f t="shared" si="183"/>
        <v>1.7771600096622568</v>
      </c>
      <c r="BM108">
        <f t="shared" si="214"/>
        <v>1.7663985751125098</v>
      </c>
      <c r="BN108">
        <f t="shared" si="215"/>
        <v>5.5018165161673672E-3</v>
      </c>
      <c r="BP108">
        <f t="shared" si="216"/>
        <v>1.5477609037276969</v>
      </c>
      <c r="BQ108">
        <f t="shared" si="249"/>
        <v>0.65999999999999992</v>
      </c>
      <c r="BR108">
        <f t="shared" si="217"/>
        <v>0.53888888888888731</v>
      </c>
      <c r="BS108">
        <f t="shared" si="218"/>
        <v>1.6865389789723448</v>
      </c>
      <c r="BT108">
        <f t="shared" si="219"/>
        <v>1.8253170542169908</v>
      </c>
      <c r="BU108">
        <f t="shared" si="184"/>
        <v>0.13877807524464691</v>
      </c>
      <c r="BV108" t="str">
        <f t="shared" si="185"/>
        <v>No Curl</v>
      </c>
      <c r="BW108">
        <f t="shared" si="220"/>
        <v>17.912006848008446</v>
      </c>
      <c r="BX108">
        <f t="shared" si="221"/>
        <v>0</v>
      </c>
      <c r="BY108">
        <f t="shared" si="186"/>
        <v>1.8080563039990496</v>
      </c>
      <c r="BZ108">
        <f t="shared" si="222"/>
        <v>2.1994202127408564</v>
      </c>
      <c r="CA108">
        <f t="shared" si="223"/>
        <v>0</v>
      </c>
      <c r="CC108">
        <f t="shared" si="224"/>
        <v>1.4820113174198581</v>
      </c>
      <c r="CD108">
        <f t="shared" si="250"/>
        <v>0.65999999999999992</v>
      </c>
      <c r="CE108">
        <f t="shared" si="225"/>
        <v>0.53981481481481319</v>
      </c>
      <c r="CF108">
        <f t="shared" si="226"/>
        <v>1.6613370666099427</v>
      </c>
      <c r="CG108">
        <f t="shared" si="227"/>
        <v>1.8406628158000282</v>
      </c>
      <c r="CH108">
        <f t="shared" si="187"/>
        <v>0.17932574919008504</v>
      </c>
      <c r="CI108" t="str">
        <f t="shared" si="188"/>
        <v>No Curl</v>
      </c>
      <c r="CJ108">
        <f t="shared" si="228"/>
        <v>17.72141444586337</v>
      </c>
      <c r="CK108">
        <f t="shared" si="229"/>
        <v>0</v>
      </c>
      <c r="CL108">
        <f t="shared" si="189"/>
        <v>1.8188490977263256</v>
      </c>
      <c r="CM108">
        <f t="shared" si="230"/>
        <v>2.825626001536786</v>
      </c>
      <c r="CN108">
        <f t="shared" si="231"/>
        <v>0</v>
      </c>
    </row>
    <row r="109" spans="1:92" x14ac:dyDescent="0.25">
      <c r="A109">
        <v>0.94</v>
      </c>
      <c r="B109">
        <f t="shared" si="173"/>
        <v>2.2079000000000001E-2</v>
      </c>
      <c r="C109">
        <f t="shared" si="169"/>
        <v>1.32474</v>
      </c>
      <c r="D109">
        <f t="shared" si="172"/>
        <v>0.53380281690140852</v>
      </c>
      <c r="E109">
        <f t="shared" si="170"/>
        <v>0.40294911975286357</v>
      </c>
      <c r="F109">
        <f t="shared" si="171"/>
        <v>8.8967136150234754E-3</v>
      </c>
      <c r="H109">
        <v>86</v>
      </c>
      <c r="I109">
        <v>8.6</v>
      </c>
      <c r="J109">
        <f t="shared" si="190"/>
        <v>1.6033333333333346</v>
      </c>
      <c r="K109">
        <f t="shared" si="232"/>
        <v>0.63</v>
      </c>
      <c r="L109">
        <f t="shared" si="191"/>
        <v>0.99565307389774382</v>
      </c>
      <c r="M109" t="str">
        <f t="shared" si="174"/>
        <v>No Curl</v>
      </c>
      <c r="N109">
        <f t="shared" si="233"/>
        <v>16.361249999999984</v>
      </c>
      <c r="P109">
        <f t="shared" si="238"/>
        <v>1.6295667532343365</v>
      </c>
      <c r="Q109">
        <f t="shared" si="234"/>
        <v>0.63</v>
      </c>
      <c r="R109">
        <f t="shared" si="239"/>
        <v>0.52499999999999902</v>
      </c>
      <c r="S109">
        <f t="shared" si="240"/>
        <v>1.6572789699100925</v>
      </c>
      <c r="T109">
        <f t="shared" si="241"/>
        <v>1.6849911865858489</v>
      </c>
      <c r="U109">
        <f t="shared" si="242"/>
        <v>2.7712216675756185E-2</v>
      </c>
      <c r="V109" t="str">
        <f t="shared" si="243"/>
        <v>Weak initial curl</v>
      </c>
      <c r="W109">
        <f t="shared" si="236"/>
        <v>17.832599037134759</v>
      </c>
      <c r="X109">
        <f t="shared" si="237"/>
        <v>2.338044221954565E-2</v>
      </c>
      <c r="Y109">
        <f t="shared" si="244"/>
        <v>1.6813355495254068</v>
      </c>
      <c r="Z109">
        <f t="shared" si="245"/>
        <v>0.47218743168118366</v>
      </c>
      <c r="AA109">
        <f t="shared" si="235"/>
        <v>4.1572702844137999E-2</v>
      </c>
      <c r="AC109">
        <f t="shared" si="192"/>
        <v>1.6069920228069348</v>
      </c>
      <c r="AD109">
        <f t="shared" si="246"/>
        <v>0.63</v>
      </c>
      <c r="AE109">
        <f t="shared" si="193"/>
        <v>0.52870370370370257</v>
      </c>
      <c r="AF109">
        <f t="shared" si="194"/>
        <v>1.6621624757936801</v>
      </c>
      <c r="AG109">
        <f t="shared" si="195"/>
        <v>1.7173329287804249</v>
      </c>
      <c r="AH109">
        <f t="shared" si="175"/>
        <v>5.5170452986745055E-2</v>
      </c>
      <c r="AI109" t="str">
        <f t="shared" si="176"/>
        <v>Weak initial curl</v>
      </c>
      <c r="AJ109">
        <f t="shared" si="196"/>
        <v>17.890855430193273</v>
      </c>
      <c r="AK109">
        <f t="shared" si="197"/>
        <v>2.1296279658956238E-2</v>
      </c>
      <c r="AL109">
        <f t="shared" si="177"/>
        <v>1.7101639812133258</v>
      </c>
      <c r="AM109">
        <f t="shared" si="198"/>
        <v>0.92423043488320411</v>
      </c>
      <c r="AN109">
        <f t="shared" si="199"/>
        <v>3.2860224499905E-2</v>
      </c>
      <c r="AP109">
        <f t="shared" si="200"/>
        <v>1.5845593458814151</v>
      </c>
      <c r="AQ109">
        <f t="shared" si="247"/>
        <v>0.65999999999999992</v>
      </c>
      <c r="AR109">
        <f t="shared" si="201"/>
        <v>0.53148148148148022</v>
      </c>
      <c r="AS109">
        <f t="shared" si="202"/>
        <v>1.6669296295101752</v>
      </c>
      <c r="AT109">
        <f t="shared" si="203"/>
        <v>1.7492999131389377</v>
      </c>
      <c r="AU109">
        <f t="shared" si="178"/>
        <v>8.2370283628761309E-2</v>
      </c>
      <c r="AV109" t="str">
        <f t="shared" si="179"/>
        <v>Weak initial curl</v>
      </c>
      <c r="AW109">
        <f t="shared" si="204"/>
        <v>17.952631368599775</v>
      </c>
      <c r="AX109">
        <f t="shared" si="205"/>
        <v>2.1049571404044887E-2</v>
      </c>
      <c r="AY109">
        <f t="shared" si="180"/>
        <v>1.7387522242335598</v>
      </c>
      <c r="AZ109">
        <f t="shared" si="206"/>
        <v>1.3572695893270308</v>
      </c>
      <c r="BA109">
        <f t="shared" si="207"/>
        <v>3.3119783392130571E-2</v>
      </c>
      <c r="BC109">
        <f t="shared" si="208"/>
        <v>1.5629010453033725</v>
      </c>
      <c r="BD109">
        <f t="shared" si="248"/>
        <v>0.65999999999999992</v>
      </c>
      <c r="BE109">
        <f t="shared" si="209"/>
        <v>0.53425925925925788</v>
      </c>
      <c r="BF109">
        <f t="shared" si="210"/>
        <v>1.6718361478853498</v>
      </c>
      <c r="BG109">
        <f t="shared" si="211"/>
        <v>1.7807712504673257</v>
      </c>
      <c r="BH109">
        <f t="shared" si="181"/>
        <v>0.10893510258197658</v>
      </c>
      <c r="BI109" t="str">
        <f t="shared" si="182"/>
        <v>Weak initial curl</v>
      </c>
      <c r="BJ109">
        <f t="shared" si="212"/>
        <v>18.01477349070819</v>
      </c>
      <c r="BK109">
        <f t="shared" si="213"/>
        <v>9.4794651888511702E-3</v>
      </c>
      <c r="BL109">
        <f t="shared" si="183"/>
        <v>1.7670163834895392</v>
      </c>
      <c r="BM109">
        <f t="shared" si="214"/>
        <v>1.7663985751125098</v>
      </c>
      <c r="BN109">
        <f t="shared" si="215"/>
        <v>6.1968636076318541E-3</v>
      </c>
      <c r="BP109">
        <f t="shared" si="216"/>
        <v>1.5389185163315382</v>
      </c>
      <c r="BQ109">
        <f t="shared" si="249"/>
        <v>0.65999999999999992</v>
      </c>
      <c r="BR109">
        <f t="shared" si="217"/>
        <v>0.53796296296296142</v>
      </c>
      <c r="BS109">
        <f t="shared" si="218"/>
        <v>1.6769037498003985</v>
      </c>
      <c r="BT109">
        <f t="shared" si="219"/>
        <v>1.8148889832692565</v>
      </c>
      <c r="BU109">
        <f t="shared" si="184"/>
        <v>0.13798523346885916</v>
      </c>
      <c r="BV109" t="str">
        <f t="shared" si="185"/>
        <v>No Curl</v>
      </c>
      <c r="BW109">
        <f t="shared" si="220"/>
        <v>18.080660745905679</v>
      </c>
      <c r="BX109">
        <f t="shared" si="221"/>
        <v>0</v>
      </c>
      <c r="BY109">
        <f t="shared" si="186"/>
        <v>1.7977268440446592</v>
      </c>
      <c r="BZ109">
        <f t="shared" si="222"/>
        <v>2.1994202127408569</v>
      </c>
      <c r="CA109">
        <f t="shared" si="223"/>
        <v>0</v>
      </c>
      <c r="CC109">
        <f t="shared" si="224"/>
        <v>1.473412070035419</v>
      </c>
      <c r="CD109">
        <f t="shared" si="250"/>
        <v>0.65999999999999992</v>
      </c>
      <c r="CE109">
        <f t="shared" si="225"/>
        <v>0.53888888888888731</v>
      </c>
      <c r="CF109">
        <f t="shared" si="226"/>
        <v>1.6516972964834975</v>
      </c>
      <c r="CG109">
        <f t="shared" si="227"/>
        <v>1.8299825229315771</v>
      </c>
      <c r="CH109">
        <f t="shared" si="187"/>
        <v>0.17828522644807909</v>
      </c>
      <c r="CI109" t="str">
        <f t="shared" si="188"/>
        <v>No Curl</v>
      </c>
      <c r="CJ109">
        <f t="shared" si="228"/>
        <v>17.887548152524364</v>
      </c>
      <c r="CK109">
        <f t="shared" si="229"/>
        <v>0</v>
      </c>
      <c r="CL109">
        <f t="shared" si="189"/>
        <v>1.8082953771423675</v>
      </c>
      <c r="CM109">
        <f t="shared" si="230"/>
        <v>2.8256260015367847</v>
      </c>
      <c r="CN109">
        <f t="shared" si="231"/>
        <v>0</v>
      </c>
    </row>
    <row r="110" spans="1:92" x14ac:dyDescent="0.25">
      <c r="A110">
        <v>0.95</v>
      </c>
      <c r="B110">
        <f t="shared" si="173"/>
        <v>2.1900000000000003E-2</v>
      </c>
      <c r="C110">
        <f t="shared" si="169"/>
        <v>1.3140000000000001</v>
      </c>
      <c r="D110">
        <f t="shared" si="172"/>
        <v>0.53309859154929584</v>
      </c>
      <c r="E110">
        <f t="shared" si="170"/>
        <v>0.40570669067678528</v>
      </c>
      <c r="F110">
        <f t="shared" si="171"/>
        <v>8.8849765258215991E-3</v>
      </c>
      <c r="H110">
        <v>87</v>
      </c>
      <c r="I110">
        <v>8.6999999999999993</v>
      </c>
      <c r="J110">
        <f t="shared" si="190"/>
        <v>1.5960000000000012</v>
      </c>
      <c r="K110">
        <f t="shared" si="232"/>
        <v>0.65999999999999992</v>
      </c>
      <c r="L110">
        <f t="shared" si="191"/>
        <v>0.99542619542619537</v>
      </c>
      <c r="M110" t="str">
        <f t="shared" si="174"/>
        <v>No Curl</v>
      </c>
      <c r="N110">
        <f t="shared" si="233"/>
        <v>16.52121666666665</v>
      </c>
      <c r="P110">
        <f t="shared" si="238"/>
        <v>1.6203999922831194</v>
      </c>
      <c r="Q110">
        <f t="shared" si="234"/>
        <v>0.63</v>
      </c>
      <c r="R110">
        <f t="shared" si="239"/>
        <v>0.52407407407407314</v>
      </c>
      <c r="S110">
        <f t="shared" si="240"/>
        <v>1.6479563201220475</v>
      </c>
      <c r="T110">
        <f t="shared" si="241"/>
        <v>1.6755126479609761</v>
      </c>
      <c r="U110">
        <f t="shared" si="242"/>
        <v>2.7556327838928363E-2</v>
      </c>
      <c r="V110" t="str">
        <f t="shared" si="243"/>
        <v>Weak initial curl</v>
      </c>
      <c r="W110">
        <f t="shared" si="236"/>
        <v>17.998326934125767</v>
      </c>
      <c r="X110">
        <f t="shared" si="237"/>
        <v>2.396901845734075E-2</v>
      </c>
      <c r="Y110">
        <f t="shared" si="244"/>
        <v>1.6718775748639254</v>
      </c>
      <c r="Z110">
        <f t="shared" si="245"/>
        <v>0.47218743168118366</v>
      </c>
      <c r="AA110">
        <f t="shared" si="235"/>
        <v>4.3288377705544626E-2</v>
      </c>
      <c r="AC110">
        <f t="shared" si="192"/>
        <v>1.5979401165900289</v>
      </c>
      <c r="AD110">
        <f t="shared" si="246"/>
        <v>0.63</v>
      </c>
      <c r="AE110">
        <f t="shared" si="193"/>
        <v>0.52777777777777668</v>
      </c>
      <c r="AF110">
        <f t="shared" si="194"/>
        <v>1.6527998040226877</v>
      </c>
      <c r="AG110">
        <f t="shared" si="195"/>
        <v>1.7076594914553458</v>
      </c>
      <c r="AH110">
        <f t="shared" si="175"/>
        <v>5.4859687432658455E-2</v>
      </c>
      <c r="AI110" t="str">
        <f t="shared" si="176"/>
        <v>Weak initial curl</v>
      </c>
      <c r="AJ110">
        <f t="shared" si="196"/>
        <v>18.05707167777264</v>
      </c>
      <c r="AK110">
        <f t="shared" si="197"/>
        <v>2.1864562358306288E-2</v>
      </c>
      <c r="AL110">
        <f t="shared" si="177"/>
        <v>1.7005309253214653</v>
      </c>
      <c r="AM110">
        <f t="shared" si="198"/>
        <v>0.92423043488320289</v>
      </c>
      <c r="AN110">
        <f t="shared" si="199"/>
        <v>3.4426374358545522E-2</v>
      </c>
      <c r="AP110">
        <f t="shared" si="200"/>
        <v>1.5754732483266458</v>
      </c>
      <c r="AQ110">
        <f t="shared" si="247"/>
        <v>0.65999999999999992</v>
      </c>
      <c r="AR110">
        <f t="shared" si="201"/>
        <v>0.53055555555555434</v>
      </c>
      <c r="AS110">
        <f t="shared" si="202"/>
        <v>1.6573712085712358</v>
      </c>
      <c r="AT110">
        <f t="shared" si="203"/>
        <v>1.7392691688158284</v>
      </c>
      <c r="AU110">
        <f t="shared" si="178"/>
        <v>8.1897960244591284E-2</v>
      </c>
      <c r="AV110" t="str">
        <f t="shared" si="179"/>
        <v>Weak initial curl</v>
      </c>
      <c r="AW110">
        <f t="shared" si="204"/>
        <v>18.119324331550793</v>
      </c>
      <c r="AX110">
        <f t="shared" si="205"/>
        <v>2.1769534186556288E-2</v>
      </c>
      <c r="AY110">
        <f t="shared" si="180"/>
        <v>1.728781961918032</v>
      </c>
      <c r="AZ110">
        <f t="shared" si="206"/>
        <v>1.3572695893270308</v>
      </c>
      <c r="BA110">
        <f t="shared" si="207"/>
        <v>3.4684576445074992E-2</v>
      </c>
      <c r="BC110">
        <f t="shared" si="208"/>
        <v>1.5539387597243444</v>
      </c>
      <c r="BD110">
        <f t="shared" si="248"/>
        <v>0.65999999999999992</v>
      </c>
      <c r="BE110">
        <f t="shared" si="209"/>
        <v>0.53333333333333199</v>
      </c>
      <c r="BF110">
        <f t="shared" si="210"/>
        <v>1.6622491858420922</v>
      </c>
      <c r="BG110">
        <f t="shared" si="211"/>
        <v>1.7705596119598388</v>
      </c>
      <c r="BH110">
        <f t="shared" si="181"/>
        <v>0.10831042611774722</v>
      </c>
      <c r="BI110" t="str">
        <f t="shared" si="182"/>
        <v>Weak initial curl</v>
      </c>
      <c r="BJ110">
        <f t="shared" si="212"/>
        <v>18.181957105496725</v>
      </c>
      <c r="BK110">
        <f t="shared" si="213"/>
        <v>1.0184576864416048E-2</v>
      </c>
      <c r="BL110">
        <f t="shared" si="183"/>
        <v>1.756883620766496</v>
      </c>
      <c r="BM110">
        <f t="shared" si="214"/>
        <v>1.7663985751125091</v>
      </c>
      <c r="BN110">
        <f t="shared" si="215"/>
        <v>6.941951406430562E-3</v>
      </c>
      <c r="BP110">
        <f t="shared" si="216"/>
        <v>1.5300949841334466</v>
      </c>
      <c r="BQ110">
        <f t="shared" si="249"/>
        <v>0.65999999999999992</v>
      </c>
      <c r="BR110">
        <f t="shared" si="217"/>
        <v>0.53611111111110965</v>
      </c>
      <c r="BS110">
        <f t="shared" si="218"/>
        <v>1.667289066454632</v>
      </c>
      <c r="BT110">
        <f t="shared" si="219"/>
        <v>1.8044831487758153</v>
      </c>
      <c r="BU110">
        <f t="shared" si="184"/>
        <v>0.13719408232118435</v>
      </c>
      <c r="BV110" t="str">
        <f t="shared" si="185"/>
        <v>No Curl</v>
      </c>
      <c r="BW110">
        <f t="shared" si="220"/>
        <v>18.248351120885719</v>
      </c>
      <c r="BX110">
        <f t="shared" si="221"/>
        <v>0</v>
      </c>
      <c r="BY110">
        <f t="shared" si="186"/>
        <v>1.7874194102699237</v>
      </c>
      <c r="BZ110">
        <f t="shared" si="222"/>
        <v>2.1994202127408564</v>
      </c>
      <c r="CA110">
        <f t="shared" si="223"/>
        <v>0</v>
      </c>
      <c r="CC110">
        <f t="shared" si="224"/>
        <v>1.4648219779138365</v>
      </c>
      <c r="CD110">
        <f t="shared" si="250"/>
        <v>0.65999999999999992</v>
      </c>
      <c r="CE110">
        <f t="shared" si="225"/>
        <v>0.53796296296296142</v>
      </c>
      <c r="CF110">
        <f t="shared" si="226"/>
        <v>1.6420677894214162</v>
      </c>
      <c r="CG110">
        <f t="shared" si="227"/>
        <v>1.819313600928997</v>
      </c>
      <c r="CH110">
        <f t="shared" si="187"/>
        <v>0.17724581150758023</v>
      </c>
      <c r="CI110" t="str">
        <f t="shared" si="188"/>
        <v>No Curl</v>
      </c>
      <c r="CJ110">
        <f t="shared" si="228"/>
        <v>18.052717882172715</v>
      </c>
      <c r="CK110">
        <f t="shared" si="229"/>
        <v>0</v>
      </c>
      <c r="CL110">
        <f t="shared" si="189"/>
        <v>1.7977528926680066</v>
      </c>
      <c r="CM110">
        <f t="shared" si="230"/>
        <v>2.8256260015367847</v>
      </c>
      <c r="CN110">
        <f t="shared" si="231"/>
        <v>0</v>
      </c>
    </row>
    <row r="111" spans="1:92" x14ac:dyDescent="0.25">
      <c r="A111">
        <v>0.96</v>
      </c>
      <c r="B111">
        <f t="shared" si="173"/>
        <v>2.1719000000000002E-2</v>
      </c>
      <c r="C111">
        <f t="shared" si="169"/>
        <v>1.3031400000000002</v>
      </c>
      <c r="D111">
        <f t="shared" si="172"/>
        <v>0.53239436619718317</v>
      </c>
      <c r="E111">
        <f t="shared" si="170"/>
        <v>0.4085473289110787</v>
      </c>
      <c r="F111">
        <f t="shared" si="171"/>
        <v>8.8732394366197193E-3</v>
      </c>
      <c r="H111">
        <v>88</v>
      </c>
      <c r="I111">
        <v>8.8000000000000007</v>
      </c>
      <c r="J111">
        <f t="shared" si="190"/>
        <v>1.5886666666666678</v>
      </c>
      <c r="K111">
        <f t="shared" si="232"/>
        <v>0.65999999999999992</v>
      </c>
      <c r="L111">
        <f t="shared" si="191"/>
        <v>0.99540517961570585</v>
      </c>
      <c r="M111" t="str">
        <f t="shared" si="174"/>
        <v>No Curl</v>
      </c>
      <c r="N111">
        <f t="shared" si="233"/>
        <v>16.680449999999983</v>
      </c>
      <c r="P111">
        <f t="shared" si="238"/>
        <v>1.6112332313319022</v>
      </c>
      <c r="Q111">
        <f t="shared" si="234"/>
        <v>0.63</v>
      </c>
      <c r="R111">
        <f t="shared" si="239"/>
        <v>0.52407407407407314</v>
      </c>
      <c r="S111">
        <f t="shared" si="240"/>
        <v>1.6386336703340025</v>
      </c>
      <c r="T111">
        <f t="shared" si="241"/>
        <v>1.6660341093361033</v>
      </c>
      <c r="U111">
        <f t="shared" si="242"/>
        <v>2.7400439002100541E-2</v>
      </c>
      <c r="V111" t="str">
        <f t="shared" si="243"/>
        <v>Weak initial curl</v>
      </c>
      <c r="W111">
        <f t="shared" si="236"/>
        <v>18.163122566137972</v>
      </c>
      <c r="X111">
        <f t="shared" si="237"/>
        <v>2.455759469513585E-2</v>
      </c>
      <c r="Y111">
        <f t="shared" si="244"/>
        <v>1.6624196002024438</v>
      </c>
      <c r="Z111">
        <f t="shared" si="245"/>
        <v>0.47218743168118366</v>
      </c>
      <c r="AA111">
        <f t="shared" si="235"/>
        <v>4.5045671191850267E-2</v>
      </c>
      <c r="AC111">
        <f t="shared" si="192"/>
        <v>1.5887370196987629</v>
      </c>
      <c r="AD111">
        <f t="shared" si="246"/>
        <v>0.65999999999999992</v>
      </c>
      <c r="AE111">
        <f t="shared" si="193"/>
        <v>0.52685185185185079</v>
      </c>
      <c r="AF111">
        <f t="shared" si="194"/>
        <v>1.6432807509741005</v>
      </c>
      <c r="AG111">
        <f t="shared" si="195"/>
        <v>1.6978244822494373</v>
      </c>
      <c r="AH111">
        <f t="shared" si="175"/>
        <v>5.4543731275337182E-2</v>
      </c>
      <c r="AI111" t="str">
        <f t="shared" si="176"/>
        <v>Weak initial curl</v>
      </c>
      <c r="AJ111">
        <f t="shared" si="196"/>
        <v>18.222351658174908</v>
      </c>
      <c r="AK111">
        <f t="shared" si="197"/>
        <v>2.2604655088008352E-2</v>
      </c>
      <c r="AL111">
        <f t="shared" si="177"/>
        <v>1.6907369720250647</v>
      </c>
      <c r="AM111">
        <f t="shared" si="198"/>
        <v>0.92423043488320322</v>
      </c>
      <c r="AN111">
        <f t="shared" si="199"/>
        <v>3.6050931077850852E-2</v>
      </c>
      <c r="AP111">
        <f t="shared" si="200"/>
        <v>1.5663969249724436</v>
      </c>
      <c r="AQ111">
        <f t="shared" si="247"/>
        <v>0.65999999999999992</v>
      </c>
      <c r="AR111">
        <f t="shared" si="201"/>
        <v>0.52962962962962845</v>
      </c>
      <c r="AS111">
        <f t="shared" si="202"/>
        <v>1.6478230699259653</v>
      </c>
      <c r="AT111">
        <f t="shared" si="203"/>
        <v>1.7292492148794898</v>
      </c>
      <c r="AU111">
        <f t="shared" si="178"/>
        <v>8.1426144953523072E-2</v>
      </c>
      <c r="AV111" t="str">
        <f t="shared" si="179"/>
        <v>Weak initial curl</v>
      </c>
      <c r="AW111">
        <f t="shared" si="204"/>
        <v>18.285061452407916</v>
      </c>
      <c r="AX111">
        <f t="shared" si="205"/>
        <v>2.249463955874335E-2</v>
      </c>
      <c r="AY111">
        <f t="shared" si="180"/>
        <v>1.71882242492688</v>
      </c>
      <c r="AZ111">
        <f t="shared" si="206"/>
        <v>1.3572695893270319</v>
      </c>
      <c r="BA111">
        <f t="shared" si="207"/>
        <v>3.6300824008595863E-2</v>
      </c>
      <c r="BC111">
        <f t="shared" si="208"/>
        <v>1.5449860827131885</v>
      </c>
      <c r="BD111">
        <f t="shared" si="248"/>
        <v>0.65999999999999992</v>
      </c>
      <c r="BE111">
        <f t="shared" si="209"/>
        <v>0.53240740740740611</v>
      </c>
      <c r="BF111">
        <f t="shared" si="210"/>
        <v>1.6526725020894191</v>
      </c>
      <c r="BG111">
        <f t="shared" si="211"/>
        <v>1.7603589214656485</v>
      </c>
      <c r="BH111">
        <f t="shared" si="181"/>
        <v>0.10768641937623002</v>
      </c>
      <c r="BI111" t="str">
        <f t="shared" si="182"/>
        <v>Weak initial curl</v>
      </c>
      <c r="BJ111">
        <f t="shared" si="212"/>
        <v>18.348182024080934</v>
      </c>
      <c r="BK111">
        <f t="shared" si="213"/>
        <v>1.0894830128507144E-2</v>
      </c>
      <c r="BL111">
        <f t="shared" si="183"/>
        <v>1.7467617214931277</v>
      </c>
      <c r="BM111">
        <f t="shared" si="214"/>
        <v>1.7663985751125091</v>
      </c>
      <c r="BN111">
        <f t="shared" si="215"/>
        <v>7.7374434777747877E-3</v>
      </c>
      <c r="BP111">
        <f t="shared" si="216"/>
        <v>1.5212808795343884</v>
      </c>
      <c r="BQ111">
        <f t="shared" si="249"/>
        <v>0.65999999999999992</v>
      </c>
      <c r="BR111">
        <f t="shared" si="217"/>
        <v>0.53518518518518376</v>
      </c>
      <c r="BS111">
        <f t="shared" si="218"/>
        <v>1.6576846560219556</v>
      </c>
      <c r="BT111">
        <f t="shared" si="219"/>
        <v>1.7940884325095205</v>
      </c>
      <c r="BU111">
        <f t="shared" si="184"/>
        <v>0.13640377648756608</v>
      </c>
      <c r="BV111" t="str">
        <f t="shared" si="185"/>
        <v>No Curl</v>
      </c>
      <c r="BW111">
        <f t="shared" si="220"/>
        <v>18.415080027531182</v>
      </c>
      <c r="BX111">
        <f t="shared" si="221"/>
        <v>0</v>
      </c>
      <c r="BY111">
        <f t="shared" si="186"/>
        <v>1.7771229895850154</v>
      </c>
      <c r="BZ111">
        <f t="shared" si="222"/>
        <v>2.1994202127408564</v>
      </c>
      <c r="CA111">
        <f t="shared" si="223"/>
        <v>0</v>
      </c>
      <c r="CC111">
        <f t="shared" si="224"/>
        <v>1.4562410410551108</v>
      </c>
      <c r="CD111">
        <f t="shared" si="250"/>
        <v>0.65999999999999992</v>
      </c>
      <c r="CE111">
        <f t="shared" si="225"/>
        <v>0.53703703703703554</v>
      </c>
      <c r="CF111">
        <f t="shared" si="226"/>
        <v>1.6324485454236985</v>
      </c>
      <c r="CG111">
        <f t="shared" si="227"/>
        <v>1.8086560497922874</v>
      </c>
      <c r="CH111">
        <f t="shared" si="187"/>
        <v>0.17620750436858834</v>
      </c>
      <c r="CI111" t="str">
        <f t="shared" si="188"/>
        <v>No Curl</v>
      </c>
      <c r="CJ111">
        <f t="shared" si="228"/>
        <v>18.216924661114856</v>
      </c>
      <c r="CK111">
        <f t="shared" si="229"/>
        <v>0</v>
      </c>
      <c r="CL111">
        <f t="shared" si="189"/>
        <v>1.787221644303242</v>
      </c>
      <c r="CM111">
        <f t="shared" si="230"/>
        <v>2.8256260015367847</v>
      </c>
      <c r="CN111">
        <f t="shared" si="231"/>
        <v>0</v>
      </c>
    </row>
    <row r="112" spans="1:92" x14ac:dyDescent="0.25">
      <c r="A112">
        <v>0.97</v>
      </c>
      <c r="B112">
        <f t="shared" si="173"/>
        <v>2.1536E-2</v>
      </c>
      <c r="C112">
        <f t="shared" si="169"/>
        <v>1.29216</v>
      </c>
      <c r="D112">
        <f t="shared" ref="D112:D143" si="251">D111-(1/142)*0.1</f>
        <v>0.53169014084507049</v>
      </c>
      <c r="E112">
        <f t="shared" si="170"/>
        <v>0.41147392029243324</v>
      </c>
      <c r="F112">
        <f t="shared" si="171"/>
        <v>8.8615023474178413E-3</v>
      </c>
      <c r="H112">
        <v>89</v>
      </c>
      <c r="I112">
        <v>8.9</v>
      </c>
      <c r="J112">
        <f t="shared" si="190"/>
        <v>1.5813333333333344</v>
      </c>
      <c r="K112">
        <f t="shared" si="232"/>
        <v>0.65999999999999992</v>
      </c>
      <c r="L112">
        <f t="shared" si="191"/>
        <v>0.99538396978598398</v>
      </c>
      <c r="M112" t="str">
        <f t="shared" si="174"/>
        <v>No Curl</v>
      </c>
      <c r="N112">
        <f t="shared" si="233"/>
        <v>16.838949999999983</v>
      </c>
      <c r="P112">
        <f t="shared" si="238"/>
        <v>1.6020765857274286</v>
      </c>
      <c r="Q112">
        <f t="shared" si="234"/>
        <v>0.63</v>
      </c>
      <c r="R112">
        <f t="shared" si="239"/>
        <v>0.52314814814814725</v>
      </c>
      <c r="S112">
        <f t="shared" si="240"/>
        <v>1.6293213079130742</v>
      </c>
      <c r="T112">
        <f t="shared" si="241"/>
        <v>1.6565660300987202</v>
      </c>
      <c r="U112">
        <f t="shared" si="242"/>
        <v>2.7244722185645776E-2</v>
      </c>
      <c r="V112" t="str">
        <f t="shared" si="243"/>
        <v>Weak initial curl</v>
      </c>
      <c r="W112">
        <f t="shared" si="236"/>
        <v>18.326985933171372</v>
      </c>
      <c r="X112">
        <f t="shared" si="237"/>
        <v>2.5151314791168059E-2</v>
      </c>
      <c r="Y112">
        <f t="shared" si="244"/>
        <v>1.6529720622365089</v>
      </c>
      <c r="Z112">
        <f t="shared" si="245"/>
        <v>0.47218743168118477</v>
      </c>
      <c r="AA112">
        <f t="shared" si="235"/>
        <v>4.6845128891611069E-2</v>
      </c>
      <c r="AC112">
        <f t="shared" si="192"/>
        <v>1.5795438668042066</v>
      </c>
      <c r="AD112">
        <f t="shared" si="246"/>
        <v>0.65999999999999992</v>
      </c>
      <c r="AE112">
        <f t="shared" si="193"/>
        <v>0.52592592592592491</v>
      </c>
      <c r="AF112">
        <f t="shared" si="194"/>
        <v>1.6337719833145852</v>
      </c>
      <c r="AG112">
        <f t="shared" si="195"/>
        <v>1.6880000998249629</v>
      </c>
      <c r="AH112">
        <f t="shared" si="175"/>
        <v>5.4228116510378177E-2</v>
      </c>
      <c r="AI112" t="str">
        <f t="shared" si="176"/>
        <v>Weak initial curl</v>
      </c>
      <c r="AJ112">
        <f t="shared" si="196"/>
        <v>18.386679733272317</v>
      </c>
      <c r="AK112">
        <f t="shared" si="197"/>
        <v>2.3349891181395768E-2</v>
      </c>
      <c r="AL112">
        <f t="shared" si="177"/>
        <v>1.680953601148963</v>
      </c>
      <c r="AM112">
        <f t="shared" si="198"/>
        <v>0.92423043488320189</v>
      </c>
      <c r="AN112">
        <f t="shared" si="199"/>
        <v>3.7728365792045103E-2</v>
      </c>
      <c r="AP112">
        <f t="shared" si="200"/>
        <v>1.5573303758188086</v>
      </c>
      <c r="AQ112">
        <f t="shared" si="247"/>
        <v>0.65999999999999992</v>
      </c>
      <c r="AR112">
        <f t="shared" si="201"/>
        <v>0.52870370370370257</v>
      </c>
      <c r="AS112">
        <f t="shared" si="202"/>
        <v>1.6382852135743637</v>
      </c>
      <c r="AT112">
        <f t="shared" si="203"/>
        <v>1.7192400513299217</v>
      </c>
      <c r="AU112">
        <f t="shared" si="178"/>
        <v>8.0954837755556563E-2</v>
      </c>
      <c r="AV112" t="str">
        <f t="shared" si="179"/>
        <v>Weak initial curl</v>
      </c>
      <c r="AW112">
        <f t="shared" si="204"/>
        <v>18.449843759400512</v>
      </c>
      <c r="AX112">
        <f t="shared" si="205"/>
        <v>2.3224887520606079E-2</v>
      </c>
      <c r="AY112">
        <f t="shared" si="180"/>
        <v>1.7088736132601026</v>
      </c>
      <c r="AZ112">
        <f t="shared" si="206"/>
        <v>1.3572695893270319</v>
      </c>
      <c r="BA112">
        <f t="shared" si="207"/>
        <v>3.7968889718696441E-2</v>
      </c>
      <c r="BC112">
        <f t="shared" si="208"/>
        <v>1.5360430142699046</v>
      </c>
      <c r="BD112">
        <f t="shared" si="248"/>
        <v>0.65999999999999992</v>
      </c>
      <c r="BE112">
        <f t="shared" si="209"/>
        <v>0.53148148148148022</v>
      </c>
      <c r="BF112">
        <f t="shared" si="210"/>
        <v>1.6431060966273301</v>
      </c>
      <c r="BG112">
        <f t="shared" si="211"/>
        <v>1.7501691789847544</v>
      </c>
      <c r="BH112">
        <f t="shared" si="181"/>
        <v>0.1070630823574249</v>
      </c>
      <c r="BI112" t="str">
        <f t="shared" si="182"/>
        <v>Weak initial curl</v>
      </c>
      <c r="BJ112">
        <f t="shared" si="212"/>
        <v>18.513449274289876</v>
      </c>
      <c r="BK112">
        <f t="shared" si="213"/>
        <v>1.1610224981124458E-2</v>
      </c>
      <c r="BL112">
        <f t="shared" si="183"/>
        <v>1.7366506856694339</v>
      </c>
      <c r="BM112">
        <f t="shared" si="214"/>
        <v>1.7663985751125086</v>
      </c>
      <c r="BN112">
        <f t="shared" si="215"/>
        <v>8.5837033868758263E-3</v>
      </c>
      <c r="BP112">
        <f t="shared" si="216"/>
        <v>1.5124762025343637</v>
      </c>
      <c r="BQ112">
        <f t="shared" si="249"/>
        <v>0.65999999999999992</v>
      </c>
      <c r="BR112">
        <f t="shared" si="217"/>
        <v>0.53425925925925788</v>
      </c>
      <c r="BS112">
        <f t="shared" si="218"/>
        <v>1.6480905185023691</v>
      </c>
      <c r="BT112">
        <f t="shared" si="219"/>
        <v>1.7837048344703723</v>
      </c>
      <c r="BU112">
        <f t="shared" si="184"/>
        <v>0.13561431596800433</v>
      </c>
      <c r="BV112" t="str">
        <f t="shared" si="185"/>
        <v>No Curl</v>
      </c>
      <c r="BW112">
        <f t="shared" si="220"/>
        <v>18.580848493133377</v>
      </c>
      <c r="BX112">
        <f t="shared" si="221"/>
        <v>0</v>
      </c>
      <c r="BY112">
        <f t="shared" si="186"/>
        <v>1.7668375819899345</v>
      </c>
      <c r="BZ112">
        <f t="shared" si="222"/>
        <v>2.1994202127408564</v>
      </c>
      <c r="CA112">
        <f t="shared" si="223"/>
        <v>0</v>
      </c>
      <c r="CC112">
        <f t="shared" si="224"/>
        <v>1.447669259459242</v>
      </c>
      <c r="CD112">
        <f t="shared" si="250"/>
        <v>0.65999999999999992</v>
      </c>
      <c r="CE112">
        <f t="shared" si="225"/>
        <v>0.53611111111110965</v>
      </c>
      <c r="CF112">
        <f t="shared" si="226"/>
        <v>1.6228395644903448</v>
      </c>
      <c r="CG112">
        <f t="shared" si="227"/>
        <v>1.7980098695214488</v>
      </c>
      <c r="CH112">
        <f t="shared" si="187"/>
        <v>0.17517030503110342</v>
      </c>
      <c r="CI112" t="str">
        <f t="shared" si="188"/>
        <v>No Curl</v>
      </c>
      <c r="CJ112">
        <f t="shared" si="228"/>
        <v>18.380169515657226</v>
      </c>
      <c r="CK112">
        <f t="shared" si="229"/>
        <v>0</v>
      </c>
      <c r="CL112">
        <f t="shared" si="189"/>
        <v>1.7767016320480753</v>
      </c>
      <c r="CM112">
        <f t="shared" si="230"/>
        <v>2.8256260015367838</v>
      </c>
      <c r="CN112">
        <f t="shared" si="231"/>
        <v>0</v>
      </c>
    </row>
    <row r="113" spans="1:92" x14ac:dyDescent="0.25">
      <c r="A113">
        <v>0.98</v>
      </c>
      <c r="B113">
        <f t="shared" si="173"/>
        <v>2.1351000000000002E-2</v>
      </c>
      <c r="C113">
        <f t="shared" si="169"/>
        <v>1.2810600000000001</v>
      </c>
      <c r="D113">
        <f t="shared" si="251"/>
        <v>0.53098591549295782</v>
      </c>
      <c r="E113">
        <f t="shared" si="170"/>
        <v>0.41448949736386881</v>
      </c>
      <c r="F113">
        <f t="shared" si="171"/>
        <v>8.8497652582159633E-3</v>
      </c>
      <c r="H113">
        <v>90</v>
      </c>
      <c r="I113">
        <v>9</v>
      </c>
      <c r="J113">
        <f t="shared" si="190"/>
        <v>1.574000000000001</v>
      </c>
      <c r="K113">
        <f t="shared" si="232"/>
        <v>0.65999999999999992</v>
      </c>
      <c r="L113">
        <f t="shared" si="191"/>
        <v>0.99536256323777395</v>
      </c>
      <c r="M113" t="str">
        <f t="shared" si="174"/>
        <v>No Curl</v>
      </c>
      <c r="N113">
        <f t="shared" si="233"/>
        <v>16.99671666666665</v>
      </c>
      <c r="P113">
        <f t="shared" si="238"/>
        <v>1.5927661757223517</v>
      </c>
      <c r="Q113">
        <f t="shared" si="234"/>
        <v>0.65999999999999992</v>
      </c>
      <c r="R113">
        <f t="shared" si="239"/>
        <v>0.52222222222222137</v>
      </c>
      <c r="S113">
        <f t="shared" si="240"/>
        <v>1.6198525661925958</v>
      </c>
      <c r="T113">
        <f t="shared" si="241"/>
        <v>1.6469389566628403</v>
      </c>
      <c r="U113">
        <f t="shared" si="242"/>
        <v>2.7086390470244304E-2</v>
      </c>
      <c r="V113" t="str">
        <f t="shared" si="243"/>
        <v>Weak initial curl</v>
      </c>
      <c r="W113">
        <f t="shared" si="236"/>
        <v>18.48991806396268</v>
      </c>
      <c r="X113">
        <f t="shared" si="237"/>
        <v>2.5916845412104046E-2</v>
      </c>
      <c r="Y113">
        <f t="shared" si="244"/>
        <v>1.6433658750145843</v>
      </c>
      <c r="Z113">
        <f t="shared" si="245"/>
        <v>0.47218743168118493</v>
      </c>
      <c r="AA113">
        <f t="shared" si="235"/>
        <v>4.8704792200060784E-2</v>
      </c>
      <c r="AC113">
        <f t="shared" si="192"/>
        <v>1.5703606579063596</v>
      </c>
      <c r="AD113">
        <f t="shared" si="246"/>
        <v>0.65999999999999992</v>
      </c>
      <c r="AE113">
        <f t="shared" si="193"/>
        <v>0.52499999999999902</v>
      </c>
      <c r="AF113">
        <f t="shared" si="194"/>
        <v>1.6242735010441418</v>
      </c>
      <c r="AG113">
        <f t="shared" si="195"/>
        <v>1.6781863441819229</v>
      </c>
      <c r="AH113">
        <f t="shared" si="175"/>
        <v>5.3912843137781663E-2</v>
      </c>
      <c r="AI113" t="str">
        <f t="shared" si="176"/>
        <v>Weak initial curl</v>
      </c>
      <c r="AJ113">
        <f t="shared" si="196"/>
        <v>18.550056931603777</v>
      </c>
      <c r="AK113">
        <f t="shared" si="197"/>
        <v>2.4100270638468535E-2</v>
      </c>
      <c r="AL113">
        <f t="shared" si="177"/>
        <v>1.6711808126931598</v>
      </c>
      <c r="AM113">
        <f t="shared" si="198"/>
        <v>0.92423043488320289</v>
      </c>
      <c r="AN113">
        <f t="shared" si="199"/>
        <v>3.9459042191862276E-2</v>
      </c>
      <c r="AP113">
        <f t="shared" si="200"/>
        <v>1.5482736008657405</v>
      </c>
      <c r="AQ113">
        <f t="shared" si="247"/>
        <v>0.65999999999999992</v>
      </c>
      <c r="AR113">
        <f t="shared" si="201"/>
        <v>0.52777777777777668</v>
      </c>
      <c r="AS113">
        <f t="shared" si="202"/>
        <v>1.6287576395164309</v>
      </c>
      <c r="AT113">
        <f t="shared" si="203"/>
        <v>1.7092416781671242</v>
      </c>
      <c r="AU113">
        <f t="shared" si="178"/>
        <v>8.0484038650691869E-2</v>
      </c>
      <c r="AV113" t="str">
        <f t="shared" si="179"/>
        <v>Weak initial curl</v>
      </c>
      <c r="AW113">
        <f t="shared" si="204"/>
        <v>18.61367228075795</v>
      </c>
      <c r="AX113">
        <f t="shared" si="205"/>
        <v>2.3960278072144469E-2</v>
      </c>
      <c r="AY113">
        <f t="shared" si="180"/>
        <v>1.6989355269177004</v>
      </c>
      <c r="AZ113">
        <f t="shared" si="206"/>
        <v>1.357269589327033</v>
      </c>
      <c r="BA113">
        <f t="shared" si="207"/>
        <v>3.9689137211379975E-2</v>
      </c>
      <c r="BC113">
        <f t="shared" si="208"/>
        <v>1.527109554394493</v>
      </c>
      <c r="BD113">
        <f t="shared" si="248"/>
        <v>0.65999999999999992</v>
      </c>
      <c r="BE113">
        <f t="shared" si="209"/>
        <v>0.53055555555555434</v>
      </c>
      <c r="BF113">
        <f t="shared" si="210"/>
        <v>1.6335499694558255</v>
      </c>
      <c r="BG113">
        <f t="shared" si="211"/>
        <v>1.7399903845171569</v>
      </c>
      <c r="BH113">
        <f t="shared" si="181"/>
        <v>0.10644041506133195</v>
      </c>
      <c r="BI113" t="str">
        <f t="shared" si="182"/>
        <v>Weak initial curl</v>
      </c>
      <c r="BJ113">
        <f t="shared" si="212"/>
        <v>18.677759883952607</v>
      </c>
      <c r="BK113">
        <f t="shared" si="213"/>
        <v>1.2330761422267991E-2</v>
      </c>
      <c r="BL113">
        <f t="shared" si="183"/>
        <v>1.7265505132954146</v>
      </c>
      <c r="BM113">
        <f t="shared" si="214"/>
        <v>1.7663985751125091</v>
      </c>
      <c r="BN113">
        <f t="shared" si="215"/>
        <v>9.4810946989449738E-3</v>
      </c>
      <c r="BP113">
        <f t="shared" si="216"/>
        <v>1.5036809531333724</v>
      </c>
      <c r="BQ113">
        <f t="shared" si="249"/>
        <v>0.65999999999999992</v>
      </c>
      <c r="BR113">
        <f t="shared" si="217"/>
        <v>0.53333333333333199</v>
      </c>
      <c r="BS113">
        <f t="shared" si="218"/>
        <v>1.6385066538958726</v>
      </c>
      <c r="BT113">
        <f t="shared" si="219"/>
        <v>1.7733323546583706</v>
      </c>
      <c r="BU113">
        <f t="shared" si="184"/>
        <v>0.13482570076249911</v>
      </c>
      <c r="BV113" t="str">
        <f t="shared" si="185"/>
        <v>No Curl</v>
      </c>
      <c r="BW113">
        <f t="shared" si="220"/>
        <v>18.745657544983615</v>
      </c>
      <c r="BX113">
        <f t="shared" si="221"/>
        <v>0</v>
      </c>
      <c r="BY113">
        <f t="shared" si="186"/>
        <v>1.756563187484681</v>
      </c>
      <c r="BZ113">
        <f t="shared" si="222"/>
        <v>2.1994202127408569</v>
      </c>
      <c r="CA113">
        <f t="shared" si="223"/>
        <v>0</v>
      </c>
      <c r="CC113">
        <f t="shared" si="224"/>
        <v>1.4391066331262299</v>
      </c>
      <c r="CD113">
        <f t="shared" si="250"/>
        <v>0.65999999999999992</v>
      </c>
      <c r="CE113">
        <f t="shared" si="225"/>
        <v>0.53518518518518376</v>
      </c>
      <c r="CF113">
        <f t="shared" si="226"/>
        <v>1.613240846621355</v>
      </c>
      <c r="CG113">
        <f t="shared" si="227"/>
        <v>1.7873750601164811</v>
      </c>
      <c r="CH113">
        <f t="shared" si="187"/>
        <v>0.17413421349512559</v>
      </c>
      <c r="CI113" t="str">
        <f t="shared" si="188"/>
        <v>No Curl</v>
      </c>
      <c r="CJ113">
        <f t="shared" si="228"/>
        <v>18.54245347210626</v>
      </c>
      <c r="CK113">
        <f t="shared" si="229"/>
        <v>0</v>
      </c>
      <c r="CL113">
        <f t="shared" si="189"/>
        <v>1.7661928559025051</v>
      </c>
      <c r="CM113">
        <f t="shared" si="230"/>
        <v>2.8256260015367847</v>
      </c>
      <c r="CN113">
        <f t="shared" si="231"/>
        <v>0</v>
      </c>
    </row>
    <row r="114" spans="1:92" x14ac:dyDescent="0.25">
      <c r="A114">
        <v>0.99</v>
      </c>
      <c r="B114">
        <f t="shared" si="173"/>
        <v>2.1163999999999999E-2</v>
      </c>
      <c r="C114">
        <f t="shared" si="169"/>
        <v>1.2698399999999999</v>
      </c>
      <c r="D114">
        <f t="shared" si="251"/>
        <v>0.53028169014084514</v>
      </c>
      <c r="E114">
        <f t="shared" si="170"/>
        <v>0.41759724858316416</v>
      </c>
      <c r="F114">
        <f t="shared" si="171"/>
        <v>8.8380281690140852E-3</v>
      </c>
      <c r="H114">
        <v>91</v>
      </c>
      <c r="I114">
        <v>9.1</v>
      </c>
      <c r="J114">
        <f t="shared" si="190"/>
        <v>1.5666666666666675</v>
      </c>
      <c r="K114">
        <f t="shared" si="232"/>
        <v>0.65999999999999992</v>
      </c>
      <c r="L114">
        <f t="shared" si="191"/>
        <v>0.99534095722151628</v>
      </c>
      <c r="M114" t="str">
        <f t="shared" si="174"/>
        <v>No Curl</v>
      </c>
      <c r="N114">
        <f t="shared" si="233"/>
        <v>17.153749999999985</v>
      </c>
      <c r="P114">
        <f t="shared" si="238"/>
        <v>1.5834658810640185</v>
      </c>
      <c r="Q114">
        <f t="shared" si="234"/>
        <v>0.65999999999999992</v>
      </c>
      <c r="R114">
        <f t="shared" si="239"/>
        <v>0.52129629629629548</v>
      </c>
      <c r="S114">
        <f t="shared" si="240"/>
        <v>1.6103941118392342</v>
      </c>
      <c r="T114">
        <f t="shared" si="241"/>
        <v>1.6373223426144503</v>
      </c>
      <c r="U114">
        <f t="shared" si="242"/>
        <v>2.6928230775215889E-2</v>
      </c>
      <c r="V114" t="str">
        <f t="shared" si="243"/>
        <v>Weak initial curl</v>
      </c>
      <c r="W114">
        <f t="shared" si="236"/>
        <v>18.65190332058194</v>
      </c>
      <c r="X114">
        <f t="shared" si="237"/>
        <v>2.6687519891277142E-2</v>
      </c>
      <c r="Y114">
        <f t="shared" si="244"/>
        <v>1.6337701244882064</v>
      </c>
      <c r="Z114">
        <f t="shared" si="245"/>
        <v>0.47218743168118615</v>
      </c>
      <c r="AA114">
        <f t="shared" si="235"/>
        <v>5.0619132286393614E-2</v>
      </c>
      <c r="AC114">
        <f t="shared" si="192"/>
        <v>1.5611873930052225</v>
      </c>
      <c r="AD114">
        <f t="shared" si="246"/>
        <v>0.65999999999999992</v>
      </c>
      <c r="AE114">
        <f t="shared" si="193"/>
        <v>0.52407407407407314</v>
      </c>
      <c r="AF114">
        <f t="shared" si="194"/>
        <v>1.6147853041627704</v>
      </c>
      <c r="AG114">
        <f t="shared" si="195"/>
        <v>1.6683832153203173</v>
      </c>
      <c r="AH114">
        <f t="shared" si="175"/>
        <v>5.3597911157547418E-2</v>
      </c>
      <c r="AI114" t="str">
        <f t="shared" si="176"/>
        <v>Weak initial curl</v>
      </c>
      <c r="AJ114">
        <f t="shared" si="196"/>
        <v>18.712484281708193</v>
      </c>
      <c r="AK114">
        <f t="shared" si="197"/>
        <v>2.4855793459226651E-2</v>
      </c>
      <c r="AL114">
        <f t="shared" si="177"/>
        <v>1.6614186066576553</v>
      </c>
      <c r="AM114">
        <f t="shared" si="198"/>
        <v>0.92423043488320189</v>
      </c>
      <c r="AN114">
        <f t="shared" si="199"/>
        <v>4.1243323968036379E-2</v>
      </c>
      <c r="AP114">
        <f t="shared" si="200"/>
        <v>1.5392266001132395</v>
      </c>
      <c r="AQ114">
        <f t="shared" si="247"/>
        <v>0.65999999999999992</v>
      </c>
      <c r="AR114">
        <f t="shared" si="201"/>
        <v>0.52685185185185079</v>
      </c>
      <c r="AS114">
        <f t="shared" si="202"/>
        <v>1.6192403477521671</v>
      </c>
      <c r="AT114">
        <f t="shared" si="203"/>
        <v>1.6992540953910973</v>
      </c>
      <c r="AU114">
        <f t="shared" si="178"/>
        <v>8.0013747638928878E-2</v>
      </c>
      <c r="AV114" t="str">
        <f t="shared" si="179"/>
        <v>Weak initial curl</v>
      </c>
      <c r="AW114">
        <f t="shared" si="204"/>
        <v>18.776548044709592</v>
      </c>
      <c r="AX114">
        <f t="shared" si="205"/>
        <v>2.4700811213358521E-2</v>
      </c>
      <c r="AY114">
        <f t="shared" si="180"/>
        <v>1.6890081658996738</v>
      </c>
      <c r="AZ114">
        <f t="shared" si="206"/>
        <v>1.3572695893270335</v>
      </c>
      <c r="BA114">
        <f t="shared" si="207"/>
        <v>4.1461930122649718E-2</v>
      </c>
      <c r="BC114">
        <f t="shared" si="208"/>
        <v>1.5181857030869537</v>
      </c>
      <c r="BD114">
        <f t="shared" si="248"/>
        <v>0.65999999999999992</v>
      </c>
      <c r="BE114">
        <f t="shared" si="209"/>
        <v>0.52962962962962845</v>
      </c>
      <c r="BF114">
        <f t="shared" si="210"/>
        <v>1.6240041205749054</v>
      </c>
      <c r="BG114">
        <f t="shared" si="211"/>
        <v>1.7298225380628558</v>
      </c>
      <c r="BH114">
        <f t="shared" si="181"/>
        <v>0.10581841748795107</v>
      </c>
      <c r="BI114" t="str">
        <f t="shared" si="182"/>
        <v>Weak initial curl</v>
      </c>
      <c r="BJ114">
        <f t="shared" si="212"/>
        <v>18.841114880898189</v>
      </c>
      <c r="BK114">
        <f t="shared" si="213"/>
        <v>1.305643945193774E-2</v>
      </c>
      <c r="BL114">
        <f t="shared" si="183"/>
        <v>1.7164612043710705</v>
      </c>
      <c r="BM114">
        <f t="shared" si="214"/>
        <v>1.7663985751125086</v>
      </c>
      <c r="BN114">
        <f t="shared" si="215"/>
        <v>1.0429980979193527E-2</v>
      </c>
      <c r="BP114">
        <f t="shared" si="216"/>
        <v>1.4948951313314145</v>
      </c>
      <c r="BQ114">
        <f t="shared" si="249"/>
        <v>0.65999999999999992</v>
      </c>
      <c r="BR114">
        <f t="shared" si="217"/>
        <v>0.53240740740740611</v>
      </c>
      <c r="BS114">
        <f t="shared" si="218"/>
        <v>1.628933062202466</v>
      </c>
      <c r="BT114">
        <f t="shared" si="219"/>
        <v>1.7629709930735153</v>
      </c>
      <c r="BU114">
        <f t="shared" si="184"/>
        <v>0.13403793087105043</v>
      </c>
      <c r="BV114" t="str">
        <f t="shared" si="185"/>
        <v>No Curl</v>
      </c>
      <c r="BW114">
        <f t="shared" si="220"/>
        <v>18.909508210373204</v>
      </c>
      <c r="BX114">
        <f t="shared" si="221"/>
        <v>0</v>
      </c>
      <c r="BY114">
        <f t="shared" si="186"/>
        <v>1.7462998060692547</v>
      </c>
      <c r="BZ114">
        <f t="shared" si="222"/>
        <v>2.1994202127408582</v>
      </c>
      <c r="CA114">
        <f t="shared" si="223"/>
        <v>0</v>
      </c>
      <c r="CC114">
        <f t="shared" si="224"/>
        <v>1.4305531620560747</v>
      </c>
      <c r="CD114">
        <f t="shared" si="250"/>
        <v>0.65999999999999992</v>
      </c>
      <c r="CE114">
        <f t="shared" si="225"/>
        <v>0.53425925925925788</v>
      </c>
      <c r="CF114">
        <f t="shared" si="226"/>
        <v>1.6036523918167291</v>
      </c>
      <c r="CG114">
        <f t="shared" si="227"/>
        <v>1.7767516215773842</v>
      </c>
      <c r="CH114">
        <f t="shared" si="187"/>
        <v>0.17309922976065473</v>
      </c>
      <c r="CI114" t="str">
        <f t="shared" si="188"/>
        <v>No Curl</v>
      </c>
      <c r="CJ114">
        <f t="shared" si="228"/>
        <v>18.703777556768394</v>
      </c>
      <c r="CK114">
        <f t="shared" si="229"/>
        <v>0</v>
      </c>
      <c r="CL114">
        <f t="shared" si="189"/>
        <v>1.7556953158665325</v>
      </c>
      <c r="CM114">
        <f t="shared" si="230"/>
        <v>2.8256260015367847</v>
      </c>
      <c r="CN114">
        <f t="shared" si="231"/>
        <v>0</v>
      </c>
    </row>
    <row r="115" spans="1:92" x14ac:dyDescent="0.25">
      <c r="A115">
        <v>1</v>
      </c>
      <c r="B115">
        <f t="shared" si="173"/>
        <v>2.0975000000000001E-2</v>
      </c>
      <c r="C115">
        <f t="shared" si="169"/>
        <v>1.2585</v>
      </c>
      <c r="D115">
        <f t="shared" si="251"/>
        <v>0.52957746478873247</v>
      </c>
      <c r="E115">
        <f t="shared" si="170"/>
        <v>0.42080052823896108</v>
      </c>
      <c r="F115">
        <f t="shared" si="171"/>
        <v>8.8262910798122089E-3</v>
      </c>
      <c r="H115">
        <v>92</v>
      </c>
      <c r="I115">
        <v>9.1999999999999993</v>
      </c>
      <c r="J115">
        <f t="shared" si="190"/>
        <v>1.5593333333333341</v>
      </c>
      <c r="K115">
        <f t="shared" si="232"/>
        <v>0.65999999999999992</v>
      </c>
      <c r="L115">
        <f t="shared" si="191"/>
        <v>0.99531914893617013</v>
      </c>
      <c r="M115" t="str">
        <f t="shared" si="174"/>
        <v>No Curl</v>
      </c>
      <c r="N115">
        <f t="shared" si="233"/>
        <v>17.310049999999986</v>
      </c>
      <c r="P115">
        <f t="shared" si="238"/>
        <v>1.5741757017524289</v>
      </c>
      <c r="Q115">
        <f t="shared" si="234"/>
        <v>0.65999999999999992</v>
      </c>
      <c r="R115">
        <f t="shared" si="239"/>
        <v>0.52037037037036959</v>
      </c>
      <c r="S115">
        <f t="shared" si="240"/>
        <v>1.6009459448529892</v>
      </c>
      <c r="T115">
        <f t="shared" si="241"/>
        <v>1.6277161879535498</v>
      </c>
      <c r="U115">
        <f t="shared" si="242"/>
        <v>2.677024310056042E-2</v>
      </c>
      <c r="V115" t="str">
        <f t="shared" si="243"/>
        <v>Weak initial curl</v>
      </c>
      <c r="W115">
        <f t="shared" si="236"/>
        <v>18.812942731765865</v>
      </c>
      <c r="X115">
        <f t="shared" si="237"/>
        <v>2.7463338228687351E-2</v>
      </c>
      <c r="Y115">
        <f t="shared" si="244"/>
        <v>1.6241848106573744</v>
      </c>
      <c r="Z115">
        <f t="shared" si="245"/>
        <v>0.47218743168118665</v>
      </c>
      <c r="AA115">
        <f t="shared" si="235"/>
        <v>5.2588512876313651E-2</v>
      </c>
      <c r="AC115">
        <f t="shared" si="192"/>
        <v>1.5520240721007947</v>
      </c>
      <c r="AD115">
        <f t="shared" si="246"/>
        <v>0.65999999999999992</v>
      </c>
      <c r="AE115">
        <f t="shared" si="193"/>
        <v>0.52314814814814725</v>
      </c>
      <c r="AF115">
        <f t="shared" si="194"/>
        <v>1.6053073926704708</v>
      </c>
      <c r="AG115">
        <f t="shared" si="195"/>
        <v>1.6585907132401458</v>
      </c>
      <c r="AH115">
        <f t="shared" si="175"/>
        <v>5.3283320569675552E-2</v>
      </c>
      <c r="AI115" t="str">
        <f t="shared" si="176"/>
        <v>Weak initial curl</v>
      </c>
      <c r="AJ115">
        <f t="shared" si="196"/>
        <v>18.873962812124471</v>
      </c>
      <c r="AK115">
        <f t="shared" si="197"/>
        <v>2.5616459643670118E-2</v>
      </c>
      <c r="AL115">
        <f t="shared" si="177"/>
        <v>1.6516669830424495</v>
      </c>
      <c r="AM115">
        <f t="shared" si="198"/>
        <v>0.92423043488320145</v>
      </c>
      <c r="AN115">
        <f t="shared" si="199"/>
        <v>4.3081574811301412E-2</v>
      </c>
      <c r="AP115">
        <f t="shared" si="200"/>
        <v>1.5301893735613059</v>
      </c>
      <c r="AQ115">
        <f t="shared" si="247"/>
        <v>0.65999999999999992</v>
      </c>
      <c r="AR115">
        <f t="shared" si="201"/>
        <v>0.52592592592592491</v>
      </c>
      <c r="AS115">
        <f t="shared" si="202"/>
        <v>1.6097333382815722</v>
      </c>
      <c r="AT115">
        <f t="shared" si="203"/>
        <v>1.6892773030018411</v>
      </c>
      <c r="AU115">
        <f t="shared" si="178"/>
        <v>7.954396472026759E-2</v>
      </c>
      <c r="AV115" t="str">
        <f t="shared" si="179"/>
        <v>Weak initial curl</v>
      </c>
      <c r="AW115">
        <f t="shared" si="204"/>
        <v>18.938472079484811</v>
      </c>
      <c r="AX115">
        <f t="shared" si="205"/>
        <v>2.5446486944248239E-2</v>
      </c>
      <c r="AY115">
        <f t="shared" si="180"/>
        <v>1.6790915302060216</v>
      </c>
      <c r="AZ115">
        <f t="shared" si="206"/>
        <v>1.357269589327033</v>
      </c>
      <c r="BA115">
        <f t="shared" si="207"/>
        <v>4.3287632088508922E-2</v>
      </c>
      <c r="BC115">
        <f t="shared" si="208"/>
        <v>1.5092714603472863</v>
      </c>
      <c r="BD115">
        <f t="shared" si="248"/>
        <v>0.65999999999999992</v>
      </c>
      <c r="BE115">
        <f t="shared" si="209"/>
        <v>0.52870370370370257</v>
      </c>
      <c r="BF115">
        <f t="shared" si="210"/>
        <v>1.6144685499845695</v>
      </c>
      <c r="BG115">
        <f t="shared" si="211"/>
        <v>1.719665639621851</v>
      </c>
      <c r="BH115">
        <f t="shared" si="181"/>
        <v>0.10519708963728236</v>
      </c>
      <c r="BI115" t="str">
        <f t="shared" si="182"/>
        <v>Weak initial curl</v>
      </c>
      <c r="BJ115">
        <f t="shared" si="212"/>
        <v>19.003515292955679</v>
      </c>
      <c r="BK115">
        <f t="shared" si="213"/>
        <v>1.3787259070133709E-2</v>
      </c>
      <c r="BL115">
        <f t="shared" si="183"/>
        <v>1.7063827588964007</v>
      </c>
      <c r="BM115">
        <f t="shared" si="214"/>
        <v>1.7663985751125091</v>
      </c>
      <c r="BN115">
        <f t="shared" si="215"/>
        <v>1.1430725792832781E-2</v>
      </c>
      <c r="BP115">
        <f t="shared" si="216"/>
        <v>1.4861187371284903</v>
      </c>
      <c r="BQ115">
        <f t="shared" si="249"/>
        <v>0.65999999999999992</v>
      </c>
      <c r="BR115">
        <f t="shared" si="217"/>
        <v>0.53148148148148022</v>
      </c>
      <c r="BS115">
        <f t="shared" si="218"/>
        <v>1.6193697434221495</v>
      </c>
      <c r="BT115">
        <f t="shared" si="219"/>
        <v>1.7526207497158066</v>
      </c>
      <c r="BU115">
        <f t="shared" si="184"/>
        <v>0.13325100629365816</v>
      </c>
      <c r="BV115" t="str">
        <f t="shared" si="185"/>
        <v>No Curl</v>
      </c>
      <c r="BW115">
        <f t="shared" si="220"/>
        <v>19.072401516593452</v>
      </c>
      <c r="BX115">
        <f t="shared" si="221"/>
        <v>0</v>
      </c>
      <c r="BY115">
        <f t="shared" si="186"/>
        <v>1.7360474377436557</v>
      </c>
      <c r="BZ115">
        <f t="shared" si="222"/>
        <v>2.1994202127408569</v>
      </c>
      <c r="CA115">
        <f t="shared" si="223"/>
        <v>0</v>
      </c>
      <c r="CC115">
        <f t="shared" si="224"/>
        <v>1.4220088462487765</v>
      </c>
      <c r="CD115">
        <f t="shared" si="250"/>
        <v>0.65999999999999992</v>
      </c>
      <c r="CE115">
        <f t="shared" si="225"/>
        <v>0.53333333333333199</v>
      </c>
      <c r="CF115">
        <f t="shared" si="226"/>
        <v>1.5940742000764672</v>
      </c>
      <c r="CG115">
        <f t="shared" si="227"/>
        <v>1.7661395539041582</v>
      </c>
      <c r="CH115">
        <f t="shared" si="187"/>
        <v>0.17206535382769084</v>
      </c>
      <c r="CI115" t="str">
        <f t="shared" si="188"/>
        <v>No Curl</v>
      </c>
      <c r="CJ115">
        <f t="shared" si="228"/>
        <v>18.864142795950066</v>
      </c>
      <c r="CK115">
        <f t="shared" si="229"/>
        <v>0</v>
      </c>
      <c r="CL115">
        <f t="shared" si="189"/>
        <v>1.7452090119401567</v>
      </c>
      <c r="CM115">
        <f t="shared" si="230"/>
        <v>2.8256260015367838</v>
      </c>
      <c r="CN115">
        <f t="shared" si="231"/>
        <v>0</v>
      </c>
    </row>
    <row r="116" spans="1:92" x14ac:dyDescent="0.25">
      <c r="A116">
        <v>1.01</v>
      </c>
      <c r="B116">
        <f t="shared" si="173"/>
        <v>2.0783999999999997E-2</v>
      </c>
      <c r="C116">
        <f t="shared" si="169"/>
        <v>1.2470399999999997</v>
      </c>
      <c r="D116">
        <f t="shared" si="251"/>
        <v>0.52887323943661979</v>
      </c>
      <c r="E116">
        <f t="shared" si="170"/>
        <v>0.42410286713868034</v>
      </c>
      <c r="F116">
        <f t="shared" si="171"/>
        <v>8.8145539906103309E-3</v>
      </c>
      <c r="H116">
        <v>93</v>
      </c>
      <c r="I116">
        <v>9.3000000000000007</v>
      </c>
      <c r="J116">
        <f t="shared" si="190"/>
        <v>1.5520000000000007</v>
      </c>
      <c r="K116">
        <f t="shared" si="232"/>
        <v>0.65999999999999992</v>
      </c>
      <c r="L116">
        <f t="shared" si="191"/>
        <v>0.99529713552800336</v>
      </c>
      <c r="M116" t="str">
        <f t="shared" si="174"/>
        <v>No Curl</v>
      </c>
      <c r="N116">
        <f t="shared" si="233"/>
        <v>17.465616666666651</v>
      </c>
      <c r="P116">
        <f t="shared" si="238"/>
        <v>1.5648956377875831</v>
      </c>
      <c r="Q116">
        <f t="shared" si="234"/>
        <v>0.65999999999999992</v>
      </c>
      <c r="R116">
        <f t="shared" si="239"/>
        <v>0.51944444444444371</v>
      </c>
      <c r="S116">
        <f t="shared" si="240"/>
        <v>1.5915080652338609</v>
      </c>
      <c r="T116">
        <f t="shared" si="241"/>
        <v>1.6181204926801389</v>
      </c>
      <c r="U116">
        <f t="shared" si="242"/>
        <v>2.6612427446277898E-2</v>
      </c>
      <c r="V116" t="str">
        <f t="shared" si="243"/>
        <v>Weak initial curl</v>
      </c>
      <c r="W116">
        <f t="shared" si="236"/>
        <v>18.973037326251163</v>
      </c>
      <c r="X116">
        <f t="shared" si="237"/>
        <v>2.8244300424334672E-2</v>
      </c>
      <c r="Y116">
        <f t="shared" si="244"/>
        <v>1.6146099335220889</v>
      </c>
      <c r="Z116">
        <f t="shared" si="245"/>
        <v>0.47218743168118626</v>
      </c>
      <c r="AA116">
        <f t="shared" si="235"/>
        <v>5.461329769552499E-2</v>
      </c>
      <c r="AC116">
        <f t="shared" si="192"/>
        <v>1.5428706951930766</v>
      </c>
      <c r="AD116">
        <f t="shared" si="246"/>
        <v>0.65999999999999992</v>
      </c>
      <c r="AE116">
        <f t="shared" si="193"/>
        <v>0.52222222222222137</v>
      </c>
      <c r="AF116">
        <f t="shared" si="194"/>
        <v>1.5958397665672432</v>
      </c>
      <c r="AG116">
        <f t="shared" si="195"/>
        <v>1.6488088379414088</v>
      </c>
      <c r="AH116">
        <f t="shared" si="175"/>
        <v>5.2969071374166066E-2</v>
      </c>
      <c r="AI116" t="str">
        <f t="shared" si="176"/>
        <v>Weak initial curl</v>
      </c>
      <c r="AJ116">
        <f t="shared" si="196"/>
        <v>19.034493551391517</v>
      </c>
      <c r="AK116">
        <f t="shared" si="197"/>
        <v>2.6382269191798938E-2</v>
      </c>
      <c r="AL116">
        <f t="shared" si="177"/>
        <v>1.6419259418475425</v>
      </c>
      <c r="AM116">
        <f t="shared" si="198"/>
        <v>0.92423043488320122</v>
      </c>
      <c r="AN116">
        <f t="shared" si="199"/>
        <v>4.4974158412391371E-2</v>
      </c>
      <c r="AP116">
        <f t="shared" si="200"/>
        <v>1.5211619212099394</v>
      </c>
      <c r="AQ116">
        <f t="shared" si="247"/>
        <v>0.65999999999999992</v>
      </c>
      <c r="AR116">
        <f t="shared" si="201"/>
        <v>0.52499999999999902</v>
      </c>
      <c r="AS116">
        <f t="shared" si="202"/>
        <v>1.6002366111046462</v>
      </c>
      <c r="AT116">
        <f t="shared" si="203"/>
        <v>1.6793113009993557</v>
      </c>
      <c r="AU116">
        <f t="shared" si="178"/>
        <v>7.9074689894708117E-2</v>
      </c>
      <c r="AV116" t="str">
        <f t="shared" si="179"/>
        <v>Weak initial curl</v>
      </c>
      <c r="AW116">
        <f t="shared" si="204"/>
        <v>19.099445413312967</v>
      </c>
      <c r="AX116">
        <f t="shared" si="205"/>
        <v>2.619730526481362E-2</v>
      </c>
      <c r="AY116">
        <f t="shared" si="180"/>
        <v>1.669185619836745</v>
      </c>
      <c r="AZ116">
        <f t="shared" si="206"/>
        <v>1.3572695893270335</v>
      </c>
      <c r="BA116">
        <f t="shared" si="207"/>
        <v>4.5166606744960841E-2</v>
      </c>
      <c r="BC116">
        <f t="shared" si="208"/>
        <v>1.5003668261754914</v>
      </c>
      <c r="BD116">
        <f t="shared" si="248"/>
        <v>0.65999999999999992</v>
      </c>
      <c r="BE116">
        <f t="shared" si="209"/>
        <v>0.52777777777777668</v>
      </c>
      <c r="BF116">
        <f t="shared" si="210"/>
        <v>1.6049432576848179</v>
      </c>
      <c r="BG116">
        <f t="shared" si="211"/>
        <v>1.7095196891941429</v>
      </c>
      <c r="BH116">
        <f t="shared" si="181"/>
        <v>0.10457643150932572</v>
      </c>
      <c r="BI116" t="str">
        <f t="shared" si="182"/>
        <v>Weak initial curl</v>
      </c>
      <c r="BJ116">
        <f t="shared" si="212"/>
        <v>19.164962147954135</v>
      </c>
      <c r="BK116">
        <f t="shared" si="213"/>
        <v>1.4523220276855896E-2</v>
      </c>
      <c r="BL116">
        <f t="shared" si="183"/>
        <v>1.6963151768714053</v>
      </c>
      <c r="BM116">
        <f t="shared" si="214"/>
        <v>1.7663985751125091</v>
      </c>
      <c r="BN116">
        <f t="shared" si="215"/>
        <v>1.2483692705074033E-2</v>
      </c>
      <c r="BP116">
        <f t="shared" si="216"/>
        <v>1.4773517705245993</v>
      </c>
      <c r="BQ116">
        <f t="shared" si="249"/>
        <v>0.65999999999999992</v>
      </c>
      <c r="BR116">
        <f t="shared" si="217"/>
        <v>0.53055555555555434</v>
      </c>
      <c r="BS116">
        <f t="shared" si="218"/>
        <v>1.6098166975549228</v>
      </c>
      <c r="BT116">
        <f t="shared" si="219"/>
        <v>1.7422816245852444</v>
      </c>
      <c r="BU116">
        <f t="shared" si="184"/>
        <v>0.13246492703032253</v>
      </c>
      <c r="BV116" t="str">
        <f t="shared" si="185"/>
        <v>No Curl</v>
      </c>
      <c r="BW116">
        <f t="shared" si="220"/>
        <v>19.234338490935666</v>
      </c>
      <c r="BX116">
        <f t="shared" si="221"/>
        <v>0</v>
      </c>
      <c r="BY116">
        <f t="shared" si="186"/>
        <v>1.7258060825078845</v>
      </c>
      <c r="BZ116">
        <f t="shared" si="222"/>
        <v>2.1994202127408586</v>
      </c>
      <c r="CA116">
        <f t="shared" si="223"/>
        <v>0</v>
      </c>
      <c r="CC116">
        <f t="shared" si="224"/>
        <v>1.4134049971318987</v>
      </c>
      <c r="CD116">
        <f t="shared" si="250"/>
        <v>0.67386000000000013</v>
      </c>
      <c r="CE116">
        <f t="shared" si="225"/>
        <v>0.53240740740740611</v>
      </c>
      <c r="CF116">
        <f t="shared" si="226"/>
        <v>1.584429271400569</v>
      </c>
      <c r="CG116">
        <f t="shared" si="227"/>
        <v>1.7554535456692397</v>
      </c>
      <c r="CH116">
        <f t="shared" si="187"/>
        <v>0.17102427426867051</v>
      </c>
      <c r="CI116" t="str">
        <f t="shared" si="188"/>
        <v>No Curl</v>
      </c>
      <c r="CJ116">
        <f t="shared" si="228"/>
        <v>19.023550215957712</v>
      </c>
      <c r="CK116">
        <f t="shared" si="229"/>
        <v>0</v>
      </c>
      <c r="CL116">
        <f t="shared" si="189"/>
        <v>1.7346496437226107</v>
      </c>
      <c r="CM116">
        <f t="shared" si="230"/>
        <v>2.8256260015367833</v>
      </c>
      <c r="CN116">
        <f t="shared" si="231"/>
        <v>0</v>
      </c>
    </row>
    <row r="117" spans="1:92" x14ac:dyDescent="0.25">
      <c r="A117">
        <v>1.02</v>
      </c>
      <c r="B117">
        <f t="shared" ref="B117:B148" si="252">0.03-($A117-0.05)^2*0.01</f>
        <v>2.0590999999999998E-2</v>
      </c>
      <c r="C117">
        <f t="shared" si="169"/>
        <v>1.2354599999999998</v>
      </c>
      <c r="D117">
        <f t="shared" si="251"/>
        <v>0.52816901408450712</v>
      </c>
      <c r="E117">
        <f t="shared" si="170"/>
        <v>0.4275079841391119</v>
      </c>
      <c r="F117">
        <f t="shared" si="171"/>
        <v>8.8028169014084529E-3</v>
      </c>
      <c r="H117">
        <v>94</v>
      </c>
      <c r="I117">
        <v>9.4</v>
      </c>
      <c r="J117">
        <f t="shared" si="190"/>
        <v>1.5446666666666673</v>
      </c>
      <c r="K117">
        <f t="shared" si="232"/>
        <v>0.65999999999999992</v>
      </c>
      <c r="L117">
        <f t="shared" si="191"/>
        <v>0.99527491408934698</v>
      </c>
      <c r="M117" t="str">
        <f t="shared" si="174"/>
        <v>No Curl</v>
      </c>
      <c r="N117">
        <f t="shared" si="233"/>
        <v>17.620449999999984</v>
      </c>
      <c r="P117">
        <f t="shared" si="238"/>
        <v>1.5556256891694811</v>
      </c>
      <c r="Q117">
        <f t="shared" si="234"/>
        <v>0.65999999999999992</v>
      </c>
      <c r="R117">
        <f t="shared" si="239"/>
        <v>0.51851851851851782</v>
      </c>
      <c r="S117">
        <f t="shared" si="240"/>
        <v>1.5820804729818494</v>
      </c>
      <c r="T117">
        <f t="shared" si="241"/>
        <v>1.6085352567942179</v>
      </c>
      <c r="U117">
        <f t="shared" si="242"/>
        <v>2.6454783812368432E-2</v>
      </c>
      <c r="V117" t="str">
        <f t="shared" si="243"/>
        <v>Weak initial curl</v>
      </c>
      <c r="W117">
        <f t="shared" si="236"/>
        <v>19.132188132774548</v>
      </c>
      <c r="X117">
        <f t="shared" si="237"/>
        <v>2.9030406478219101E-2</v>
      </c>
      <c r="Y117">
        <f t="shared" si="244"/>
        <v>1.6050454930823497</v>
      </c>
      <c r="Z117">
        <f t="shared" si="245"/>
        <v>0.47218743168118693</v>
      </c>
      <c r="AA117">
        <f t="shared" si="235"/>
        <v>5.6693850469731723E-2</v>
      </c>
      <c r="AC117">
        <f t="shared" si="192"/>
        <v>1.5337272622820681</v>
      </c>
      <c r="AD117">
        <f t="shared" si="246"/>
        <v>0.65999999999999992</v>
      </c>
      <c r="AE117">
        <f t="shared" si="193"/>
        <v>0.52129629629629548</v>
      </c>
      <c r="AF117">
        <f t="shared" si="194"/>
        <v>1.5863824258530876</v>
      </c>
      <c r="AG117">
        <f t="shared" si="195"/>
        <v>1.639037589424106</v>
      </c>
      <c r="AH117">
        <f t="shared" si="175"/>
        <v>5.2655163571018959E-2</v>
      </c>
      <c r="AI117" t="str">
        <f t="shared" si="176"/>
        <v>Weak initial curl</v>
      </c>
      <c r="AJ117">
        <f t="shared" si="196"/>
        <v>19.19407752804824</v>
      </c>
      <c r="AK117">
        <f t="shared" si="197"/>
        <v>2.7153222103613105E-2</v>
      </c>
      <c r="AL117">
        <f t="shared" si="177"/>
        <v>1.6321954830729342</v>
      </c>
      <c r="AM117">
        <f t="shared" si="198"/>
        <v>0.92423043488320122</v>
      </c>
      <c r="AN117">
        <f t="shared" si="199"/>
        <v>4.6921438462040263E-2</v>
      </c>
      <c r="AP117">
        <f t="shared" si="200"/>
        <v>1.5121442430591401</v>
      </c>
      <c r="AQ117">
        <f t="shared" si="247"/>
        <v>0.65999999999999992</v>
      </c>
      <c r="AR117">
        <f t="shared" si="201"/>
        <v>0.52407407407407314</v>
      </c>
      <c r="AS117">
        <f t="shared" si="202"/>
        <v>1.590750166221389</v>
      </c>
      <c r="AT117">
        <f t="shared" si="203"/>
        <v>1.6693560893836408</v>
      </c>
      <c r="AU117">
        <f t="shared" si="178"/>
        <v>7.8605923162250346E-2</v>
      </c>
      <c r="AV117" t="str">
        <f t="shared" si="179"/>
        <v>Weak initial curl</v>
      </c>
      <c r="AW117">
        <f t="shared" si="204"/>
        <v>19.259469074423432</v>
      </c>
      <c r="AX117">
        <f t="shared" si="205"/>
        <v>2.6953266175054662E-2</v>
      </c>
      <c r="AY117">
        <f t="shared" si="180"/>
        <v>1.6592904347918436</v>
      </c>
      <c r="AZ117">
        <f t="shared" si="206"/>
        <v>1.3572695893270332</v>
      </c>
      <c r="BA117">
        <f t="shared" si="207"/>
        <v>4.7099217728008728E-2</v>
      </c>
      <c r="BC117">
        <f t="shared" si="208"/>
        <v>1.4914718005715688</v>
      </c>
      <c r="BD117">
        <f t="shared" si="248"/>
        <v>0.65999999999999992</v>
      </c>
      <c r="BE117">
        <f t="shared" si="209"/>
        <v>0.52685185185185079</v>
      </c>
      <c r="BF117">
        <f t="shared" si="210"/>
        <v>1.5954282436756508</v>
      </c>
      <c r="BG117">
        <f t="shared" si="211"/>
        <v>1.6993846867797313</v>
      </c>
      <c r="BH117">
        <f t="shared" si="181"/>
        <v>0.10395644310408125</v>
      </c>
      <c r="BI117" t="str">
        <f t="shared" si="182"/>
        <v>Weak initial curl</v>
      </c>
      <c r="BJ117">
        <f t="shared" si="212"/>
        <v>19.325456473722618</v>
      </c>
      <c r="BK117">
        <f t="shared" si="213"/>
        <v>1.5264323072104301E-2</v>
      </c>
      <c r="BL117">
        <f t="shared" si="183"/>
        <v>1.6862584582960851</v>
      </c>
      <c r="BM117">
        <f t="shared" si="214"/>
        <v>1.7663985751125095</v>
      </c>
      <c r="BN117">
        <f t="shared" si="215"/>
        <v>1.3589245281128579E-2</v>
      </c>
      <c r="BP117">
        <f t="shared" si="216"/>
        <v>1.468594231519742</v>
      </c>
      <c r="BQ117">
        <f t="shared" si="249"/>
        <v>0.65999999999999992</v>
      </c>
      <c r="BR117">
        <f t="shared" si="217"/>
        <v>0.52962962962962845</v>
      </c>
      <c r="BS117">
        <f t="shared" si="218"/>
        <v>1.6002739246007862</v>
      </c>
      <c r="BT117">
        <f t="shared" si="219"/>
        <v>1.7319536176818286</v>
      </c>
      <c r="BU117">
        <f t="shared" si="184"/>
        <v>0.13167969308104333</v>
      </c>
      <c r="BV117" t="str">
        <f t="shared" si="185"/>
        <v>No Curl</v>
      </c>
      <c r="BW117">
        <f t="shared" si="220"/>
        <v>19.39532016069116</v>
      </c>
      <c r="BX117">
        <f t="shared" si="221"/>
        <v>0</v>
      </c>
      <c r="BY117">
        <f t="shared" si="186"/>
        <v>1.7155757403619403</v>
      </c>
      <c r="BZ117">
        <f t="shared" si="222"/>
        <v>2.1994202127408582</v>
      </c>
      <c r="CA117">
        <f t="shared" si="223"/>
        <v>0</v>
      </c>
      <c r="CC117">
        <f t="shared" si="224"/>
        <v>1.404729125874089</v>
      </c>
      <c r="CD117">
        <f t="shared" si="250"/>
        <v>0.69023999999999996</v>
      </c>
      <c r="CE117">
        <f t="shared" si="225"/>
        <v>0.53148148148148022</v>
      </c>
      <c r="CF117">
        <f t="shared" si="226"/>
        <v>1.5747036057890347</v>
      </c>
      <c r="CG117">
        <f t="shared" si="227"/>
        <v>1.7446780857039808</v>
      </c>
      <c r="CH117">
        <f t="shared" si="187"/>
        <v>0.16997447991494585</v>
      </c>
      <c r="CI117" t="str">
        <f t="shared" si="188"/>
        <v>No Curl</v>
      </c>
      <c r="CJ117">
        <f t="shared" si="228"/>
        <v>19.18199314309777</v>
      </c>
      <c r="CK117">
        <f t="shared" si="229"/>
        <v>0</v>
      </c>
      <c r="CL117">
        <f t="shared" si="189"/>
        <v>1.7240018838683004</v>
      </c>
      <c r="CM117">
        <f t="shared" si="230"/>
        <v>2.8256260015367833</v>
      </c>
      <c r="CN117">
        <f t="shared" si="231"/>
        <v>0</v>
      </c>
    </row>
    <row r="118" spans="1:92" x14ac:dyDescent="0.25">
      <c r="A118">
        <v>1.03</v>
      </c>
      <c r="B118">
        <f t="shared" si="252"/>
        <v>2.0395999999999997E-2</v>
      </c>
      <c r="C118">
        <f t="shared" si="169"/>
        <v>1.22376</v>
      </c>
      <c r="D118">
        <f t="shared" si="251"/>
        <v>0.52746478873239444</v>
      </c>
      <c r="E118">
        <f t="shared" si="170"/>
        <v>0.43101979859808659</v>
      </c>
      <c r="F118">
        <f t="shared" si="171"/>
        <v>8.7910798122065731E-3</v>
      </c>
      <c r="H118">
        <v>95</v>
      </c>
      <c r="I118">
        <v>9.5</v>
      </c>
      <c r="J118">
        <f t="shared" si="190"/>
        <v>1.5373333333333339</v>
      </c>
      <c r="K118">
        <f t="shared" si="232"/>
        <v>0.65999999999999992</v>
      </c>
      <c r="L118">
        <f t="shared" si="191"/>
        <v>0.99525248165731539</v>
      </c>
      <c r="M118" t="str">
        <f t="shared" si="174"/>
        <v>No Curl</v>
      </c>
      <c r="N118">
        <f t="shared" si="233"/>
        <v>17.774549999999984</v>
      </c>
      <c r="P118">
        <f t="shared" si="238"/>
        <v>1.5463658558981228</v>
      </c>
      <c r="Q118">
        <f t="shared" si="234"/>
        <v>0.65999999999999992</v>
      </c>
      <c r="R118">
        <f t="shared" si="239"/>
        <v>0.51759259259259194</v>
      </c>
      <c r="S118">
        <f t="shared" si="240"/>
        <v>1.5726631680969545</v>
      </c>
      <c r="T118">
        <f t="shared" si="241"/>
        <v>1.5989604802957866</v>
      </c>
      <c r="U118">
        <f t="shared" si="242"/>
        <v>2.6297312198831913E-2</v>
      </c>
      <c r="V118" t="str">
        <f t="shared" si="243"/>
        <v>Weak initial curl</v>
      </c>
      <c r="W118">
        <f t="shared" si="236"/>
        <v>19.290396180072733</v>
      </c>
      <c r="X118">
        <f t="shared" si="237"/>
        <v>2.9821656390340644E-2</v>
      </c>
      <c r="Y118">
        <f t="shared" si="244"/>
        <v>1.5954914893381571</v>
      </c>
      <c r="Z118">
        <f t="shared" si="245"/>
        <v>0.47218743168118676</v>
      </c>
      <c r="AA118">
        <f t="shared" si="235"/>
        <v>5.8830534924637946E-2</v>
      </c>
      <c r="AC118">
        <f t="shared" si="192"/>
        <v>1.524593773367769</v>
      </c>
      <c r="AD118">
        <f t="shared" si="246"/>
        <v>0.65999999999999992</v>
      </c>
      <c r="AE118">
        <f t="shared" si="193"/>
        <v>0.52037037037036959</v>
      </c>
      <c r="AF118">
        <f t="shared" si="194"/>
        <v>1.5769353705280038</v>
      </c>
      <c r="AG118">
        <f t="shared" si="195"/>
        <v>1.6292769676882375</v>
      </c>
      <c r="AH118">
        <f t="shared" si="175"/>
        <v>5.2341597160234232E-2</v>
      </c>
      <c r="AI118" t="str">
        <f t="shared" si="176"/>
        <v>Weak initial curl</v>
      </c>
      <c r="AJ118">
        <f t="shared" si="196"/>
        <v>19.352715770633548</v>
      </c>
      <c r="AK118">
        <f t="shared" si="197"/>
        <v>2.7929318379112625E-2</v>
      </c>
      <c r="AL118">
        <f t="shared" si="177"/>
        <v>1.6224756067186243</v>
      </c>
      <c r="AM118">
        <f t="shared" si="198"/>
        <v>0.92423043488320167</v>
      </c>
      <c r="AN118">
        <f t="shared" si="199"/>
        <v>4.8923778650982089E-2</v>
      </c>
      <c r="AP118">
        <f t="shared" si="200"/>
        <v>1.5031363391089079</v>
      </c>
      <c r="AQ118">
        <f t="shared" si="247"/>
        <v>0.65999999999999992</v>
      </c>
      <c r="AR118">
        <f t="shared" si="201"/>
        <v>0.52314814814814725</v>
      </c>
      <c r="AS118">
        <f t="shared" si="202"/>
        <v>1.5812740036318007</v>
      </c>
      <c r="AT118">
        <f t="shared" si="203"/>
        <v>1.6594116681546964</v>
      </c>
      <c r="AU118">
        <f t="shared" si="178"/>
        <v>7.8137664522894279E-2</v>
      </c>
      <c r="AV118" t="str">
        <f t="shared" si="179"/>
        <v>Weak initial curl</v>
      </c>
      <c r="AW118">
        <f t="shared" si="204"/>
        <v>19.418544091045572</v>
      </c>
      <c r="AX118">
        <f t="shared" si="205"/>
        <v>2.771436967497137E-2</v>
      </c>
      <c r="AY118">
        <f t="shared" si="180"/>
        <v>1.6494059750713168</v>
      </c>
      <c r="AZ118">
        <f t="shared" si="206"/>
        <v>1.3572695893270323</v>
      </c>
      <c r="BA118">
        <f t="shared" si="207"/>
        <v>4.9085828673655831E-2</v>
      </c>
      <c r="BC118">
        <f t="shared" si="208"/>
        <v>1.4825863835355186</v>
      </c>
      <c r="BD118">
        <f t="shared" si="248"/>
        <v>0.65999999999999992</v>
      </c>
      <c r="BE118">
        <f t="shared" si="209"/>
        <v>0.52592592592592491</v>
      </c>
      <c r="BF118">
        <f t="shared" si="210"/>
        <v>1.5859235079570682</v>
      </c>
      <c r="BG118">
        <f t="shared" si="211"/>
        <v>1.6892606323786163</v>
      </c>
      <c r="BH118">
        <f t="shared" si="181"/>
        <v>0.10333712442154885</v>
      </c>
      <c r="BI118" t="str">
        <f t="shared" si="182"/>
        <v>Weak initial curl</v>
      </c>
      <c r="BJ118">
        <f t="shared" si="212"/>
        <v>19.484999298090184</v>
      </c>
      <c r="BK118">
        <f t="shared" si="213"/>
        <v>1.6010567455878925E-2</v>
      </c>
      <c r="BL118">
        <f t="shared" si="183"/>
        <v>1.6762126031704392</v>
      </c>
      <c r="BM118">
        <f t="shared" si="214"/>
        <v>1.7663985751125095</v>
      </c>
      <c r="BN118">
        <f t="shared" si="215"/>
        <v>1.4747747086207713E-2</v>
      </c>
      <c r="BP118">
        <f t="shared" si="216"/>
        <v>1.4598461201139181</v>
      </c>
      <c r="BQ118">
        <f t="shared" si="249"/>
        <v>0.65999999999999992</v>
      </c>
      <c r="BR118">
        <f t="shared" si="217"/>
        <v>0.52870370370370257</v>
      </c>
      <c r="BS118">
        <f t="shared" si="218"/>
        <v>1.5907414245597395</v>
      </c>
      <c r="BT118">
        <f t="shared" si="219"/>
        <v>1.7216367290055594</v>
      </c>
      <c r="BU118">
        <f t="shared" si="184"/>
        <v>0.13089530444582065</v>
      </c>
      <c r="BV118" t="str">
        <f t="shared" si="185"/>
        <v>No Curl</v>
      </c>
      <c r="BW118">
        <f t="shared" si="220"/>
        <v>19.55534755315124</v>
      </c>
      <c r="BX118">
        <f t="shared" si="221"/>
        <v>0</v>
      </c>
      <c r="BY118">
        <f t="shared" si="186"/>
        <v>1.7053564113058235</v>
      </c>
      <c r="BZ118">
        <f t="shared" si="222"/>
        <v>2.1994202127408586</v>
      </c>
      <c r="CA118">
        <f t="shared" si="223"/>
        <v>0</v>
      </c>
      <c r="CC118">
        <f t="shared" si="224"/>
        <v>1.3959909824444594</v>
      </c>
      <c r="CD118">
        <f t="shared" si="250"/>
        <v>0.70650000000000024</v>
      </c>
      <c r="CE118">
        <f t="shared" si="225"/>
        <v>0.52962962962962845</v>
      </c>
      <c r="CF118">
        <f t="shared" si="226"/>
        <v>1.5649081329728949</v>
      </c>
      <c r="CG118">
        <f t="shared" si="227"/>
        <v>1.7338252835013308</v>
      </c>
      <c r="CH118">
        <f t="shared" si="187"/>
        <v>0.1689171505284357</v>
      </c>
      <c r="CI118" t="str">
        <f t="shared" si="188"/>
        <v>No Curl</v>
      </c>
      <c r="CJ118">
        <f t="shared" si="228"/>
        <v>19.339463503676672</v>
      </c>
      <c r="CK118">
        <f t="shared" si="229"/>
        <v>0</v>
      </c>
      <c r="CL118">
        <f t="shared" si="189"/>
        <v>1.7132776983604228</v>
      </c>
      <c r="CM118">
        <f t="shared" si="230"/>
        <v>2.8256260015367847</v>
      </c>
      <c r="CN118">
        <f t="shared" si="231"/>
        <v>0</v>
      </c>
    </row>
    <row r="119" spans="1:92" x14ac:dyDescent="0.25">
      <c r="A119">
        <v>1.04</v>
      </c>
      <c r="B119">
        <f t="shared" si="252"/>
        <v>2.0198999999999998E-2</v>
      </c>
      <c r="C119">
        <f t="shared" si="169"/>
        <v>1.2119399999999998</v>
      </c>
      <c r="D119">
        <f t="shared" si="251"/>
        <v>0.52676056338028177</v>
      </c>
      <c r="E119">
        <f t="shared" si="170"/>
        <v>0.43464244383408573</v>
      </c>
      <c r="F119">
        <f t="shared" si="171"/>
        <v>8.7793427230046968E-3</v>
      </c>
      <c r="H119">
        <v>96</v>
      </c>
      <c r="I119">
        <v>9.6</v>
      </c>
      <c r="J119">
        <f t="shared" si="190"/>
        <v>1.5300000000000005</v>
      </c>
      <c r="K119">
        <f t="shared" si="232"/>
        <v>0.65999999999999992</v>
      </c>
      <c r="L119">
        <f t="shared" si="191"/>
        <v>0.99522983521248909</v>
      </c>
      <c r="M119" t="str">
        <f t="shared" si="174"/>
        <v>No Curl</v>
      </c>
      <c r="N119">
        <f t="shared" si="233"/>
        <v>17.927916666666651</v>
      </c>
      <c r="P119">
        <f t="shared" si="238"/>
        <v>1.5371161379735079</v>
      </c>
      <c r="Q119">
        <f t="shared" si="234"/>
        <v>0.65999999999999992</v>
      </c>
      <c r="R119">
        <f t="shared" si="239"/>
        <v>0.51666666666666605</v>
      </c>
      <c r="S119">
        <f t="shared" si="240"/>
        <v>1.5632561505791762</v>
      </c>
      <c r="T119">
        <f t="shared" si="241"/>
        <v>1.5893961631848448</v>
      </c>
      <c r="U119">
        <f t="shared" si="242"/>
        <v>2.614001260566845E-2</v>
      </c>
      <c r="V119" t="str">
        <f t="shared" si="243"/>
        <v>Weak initial curl</v>
      </c>
      <c r="W119">
        <f t="shared" si="236"/>
        <v>19.44766249688243</v>
      </c>
      <c r="X119">
        <f t="shared" si="237"/>
        <v>3.0618050160699295E-2</v>
      </c>
      <c r="Y119">
        <f t="shared" si="244"/>
        <v>1.5859479222895105</v>
      </c>
      <c r="Z119">
        <f t="shared" si="245"/>
        <v>0.47218743168118765</v>
      </c>
      <c r="AA119">
        <f t="shared" si="235"/>
        <v>6.1023714785947744E-2</v>
      </c>
      <c r="AC119">
        <f t="shared" si="192"/>
        <v>1.5154702284501795</v>
      </c>
      <c r="AD119">
        <f t="shared" si="246"/>
        <v>0.65999999999999992</v>
      </c>
      <c r="AE119">
        <f t="shared" si="193"/>
        <v>0.51944444444444371</v>
      </c>
      <c r="AF119">
        <f t="shared" si="194"/>
        <v>1.567498600591992</v>
      </c>
      <c r="AG119">
        <f t="shared" si="195"/>
        <v>1.6195269727338033</v>
      </c>
      <c r="AH119">
        <f t="shared" si="175"/>
        <v>5.2028372141811885E-2</v>
      </c>
      <c r="AI119" t="str">
        <f t="shared" si="176"/>
        <v>Weak initial curl</v>
      </c>
      <c r="AJ119">
        <f t="shared" si="196"/>
        <v>19.510409307686349</v>
      </c>
      <c r="AK119">
        <f t="shared" si="197"/>
        <v>2.8710558018297496E-2</v>
      </c>
      <c r="AL119">
        <f t="shared" si="177"/>
        <v>1.6127663127846137</v>
      </c>
      <c r="AM119">
        <f t="shared" si="198"/>
        <v>0.92423043488320222</v>
      </c>
      <c r="AN119">
        <f t="shared" si="199"/>
        <v>5.0981542669950849E-2</v>
      </c>
      <c r="AP119">
        <f t="shared" si="200"/>
        <v>1.4941382093592428</v>
      </c>
      <c r="AQ119">
        <f t="shared" si="247"/>
        <v>0.65999999999999992</v>
      </c>
      <c r="AR119">
        <f t="shared" si="201"/>
        <v>0.52222222222222137</v>
      </c>
      <c r="AS119">
        <f t="shared" si="202"/>
        <v>1.5718081233358814</v>
      </c>
      <c r="AT119">
        <f t="shared" si="203"/>
        <v>1.6494780373125228</v>
      </c>
      <c r="AU119">
        <f t="shared" si="178"/>
        <v>7.7669913976640026E-2</v>
      </c>
      <c r="AV119" t="str">
        <f t="shared" si="179"/>
        <v>Weak initial curl</v>
      </c>
      <c r="AW119">
        <f t="shared" si="204"/>
        <v>19.576671491408753</v>
      </c>
      <c r="AX119">
        <f t="shared" si="205"/>
        <v>2.848061576456374E-2</v>
      </c>
      <c r="AY119">
        <f t="shared" si="180"/>
        <v>1.6395322406751658</v>
      </c>
      <c r="AZ119">
        <f t="shared" si="206"/>
        <v>1.3572695893270323</v>
      </c>
      <c r="BA119">
        <f t="shared" si="207"/>
        <v>5.1126803217905401E-2</v>
      </c>
      <c r="BC119">
        <f t="shared" si="208"/>
        <v>1.4737105750673405</v>
      </c>
      <c r="BD119">
        <f t="shared" si="248"/>
        <v>0.65999999999999992</v>
      </c>
      <c r="BE119">
        <f t="shared" si="209"/>
        <v>0.52499999999999902</v>
      </c>
      <c r="BF119">
        <f t="shared" si="210"/>
        <v>1.5764290505290697</v>
      </c>
      <c r="BG119">
        <f t="shared" si="211"/>
        <v>1.6791475259907975</v>
      </c>
      <c r="BH119">
        <f t="shared" si="181"/>
        <v>0.10271847546172852</v>
      </c>
      <c r="BI119" t="str">
        <f t="shared" si="182"/>
        <v>Weak initial curl</v>
      </c>
      <c r="BJ119">
        <f t="shared" si="212"/>
        <v>19.643591648885891</v>
      </c>
      <c r="BK119">
        <f t="shared" si="213"/>
        <v>1.6761953428179766E-2</v>
      </c>
      <c r="BL119">
        <f t="shared" si="183"/>
        <v>1.6661776114944682</v>
      </c>
      <c r="BM119">
        <f t="shared" si="214"/>
        <v>1.7663985751125086</v>
      </c>
      <c r="BN119">
        <f t="shared" si="215"/>
        <v>1.5959561685522733E-2</v>
      </c>
      <c r="BP119">
        <f t="shared" si="216"/>
        <v>1.4511074363071277</v>
      </c>
      <c r="BQ119">
        <f t="shared" si="249"/>
        <v>0.65999999999999992</v>
      </c>
      <c r="BR119">
        <f t="shared" si="217"/>
        <v>0.52777777777777668</v>
      </c>
      <c r="BS119">
        <f t="shared" si="218"/>
        <v>1.5812191974317829</v>
      </c>
      <c r="BT119">
        <f t="shared" si="219"/>
        <v>1.7113309585564367</v>
      </c>
      <c r="BU119">
        <f t="shared" si="184"/>
        <v>0.1301117611246545</v>
      </c>
      <c r="BV119" t="str">
        <f t="shared" si="185"/>
        <v>No Curl</v>
      </c>
      <c r="BW119">
        <f t="shared" si="220"/>
        <v>19.714421695607214</v>
      </c>
      <c r="BX119">
        <f t="shared" si="221"/>
        <v>0</v>
      </c>
      <c r="BY119">
        <f t="shared" si="186"/>
        <v>1.6951480953395341</v>
      </c>
      <c r="BZ119">
        <f t="shared" si="222"/>
        <v>2.1994202127408591</v>
      </c>
      <c r="CA119">
        <f t="shared" si="223"/>
        <v>0</v>
      </c>
      <c r="CC119">
        <f t="shared" si="224"/>
        <v>1.3872619942776867</v>
      </c>
      <c r="CD119">
        <f t="shared" si="250"/>
        <v>0.70650000000000024</v>
      </c>
      <c r="CE119">
        <f t="shared" si="225"/>
        <v>0.52870370370370257</v>
      </c>
      <c r="CF119">
        <f t="shared" si="226"/>
        <v>1.555122923221119</v>
      </c>
      <c r="CG119">
        <f t="shared" si="227"/>
        <v>1.7229838521645515</v>
      </c>
      <c r="CH119">
        <f t="shared" si="187"/>
        <v>0.16786092894343241</v>
      </c>
      <c r="CI119" t="str">
        <f t="shared" si="188"/>
        <v>No Curl</v>
      </c>
      <c r="CJ119">
        <f t="shared" si="228"/>
        <v>19.495954316973961</v>
      </c>
      <c r="CK119">
        <f t="shared" si="229"/>
        <v>0</v>
      </c>
      <c r="CL119">
        <f t="shared" si="189"/>
        <v>1.7025647489621416</v>
      </c>
      <c r="CM119">
        <f t="shared" si="230"/>
        <v>2.8256260015367833</v>
      </c>
      <c r="CN119">
        <f t="shared" si="231"/>
        <v>0</v>
      </c>
    </row>
    <row r="120" spans="1:92" x14ac:dyDescent="0.25">
      <c r="A120">
        <v>1.05</v>
      </c>
      <c r="B120">
        <f t="shared" si="252"/>
        <v>1.9999999999999997E-2</v>
      </c>
      <c r="C120">
        <f t="shared" si="169"/>
        <v>1.1999999999999997</v>
      </c>
      <c r="D120">
        <f t="shared" si="251"/>
        <v>0.52605633802816909</v>
      </c>
      <c r="E120">
        <f t="shared" si="170"/>
        <v>0.43838028169014098</v>
      </c>
      <c r="F120">
        <f t="shared" si="171"/>
        <v>8.7676056338028188E-3</v>
      </c>
      <c r="H120">
        <v>97</v>
      </c>
      <c r="I120">
        <v>9.6999999999999993</v>
      </c>
      <c r="J120">
        <f t="shared" si="190"/>
        <v>1.5226666666666671</v>
      </c>
      <c r="K120">
        <f t="shared" si="232"/>
        <v>0.65999999999999992</v>
      </c>
      <c r="L120">
        <f t="shared" si="191"/>
        <v>0.99520697167755989</v>
      </c>
      <c r="M120" t="str">
        <f t="shared" si="174"/>
        <v>No Curl</v>
      </c>
      <c r="N120">
        <f t="shared" si="233"/>
        <v>18.080549999999985</v>
      </c>
      <c r="P120">
        <f t="shared" si="238"/>
        <v>1.5278765353956369</v>
      </c>
      <c r="Q120">
        <f t="shared" si="234"/>
        <v>0.65999999999999992</v>
      </c>
      <c r="R120">
        <f t="shared" si="239"/>
        <v>0.51574074074074017</v>
      </c>
      <c r="S120">
        <f t="shared" si="240"/>
        <v>1.5538594204285148</v>
      </c>
      <c r="T120">
        <f t="shared" si="241"/>
        <v>1.5798423054613928</v>
      </c>
      <c r="U120">
        <f t="shared" si="242"/>
        <v>2.5982885032877934E-2</v>
      </c>
      <c r="V120" t="str">
        <f t="shared" si="243"/>
        <v>Weak initial curl</v>
      </c>
      <c r="W120">
        <f t="shared" si="236"/>
        <v>19.603988111940346</v>
      </c>
      <c r="X120">
        <f t="shared" si="237"/>
        <v>3.1419587789295059E-2</v>
      </c>
      <c r="Y120">
        <f t="shared" si="244"/>
        <v>1.5764147919364104</v>
      </c>
      <c r="Z120">
        <f t="shared" si="245"/>
        <v>0.47218743168118771</v>
      </c>
      <c r="AA120">
        <f t="shared" si="235"/>
        <v>6.3273753779365213E-2</v>
      </c>
      <c r="AC120">
        <f t="shared" si="192"/>
        <v>1.5063566275292997</v>
      </c>
      <c r="AD120">
        <f t="shared" si="246"/>
        <v>0.65999999999999992</v>
      </c>
      <c r="AE120">
        <f t="shared" si="193"/>
        <v>0.51851851851851782</v>
      </c>
      <c r="AF120">
        <f t="shared" si="194"/>
        <v>1.5580721160450521</v>
      </c>
      <c r="AG120">
        <f t="shared" si="195"/>
        <v>1.6097876045608035</v>
      </c>
      <c r="AH120">
        <f t="shared" si="175"/>
        <v>5.1715488515751917E-2</v>
      </c>
      <c r="AI120" t="str">
        <f t="shared" si="176"/>
        <v>Weak initial curl</v>
      </c>
      <c r="AJ120">
        <f t="shared" si="196"/>
        <v>19.667159167745549</v>
      </c>
      <c r="AK120">
        <f t="shared" si="197"/>
        <v>2.9496941021167716E-2</v>
      </c>
      <c r="AL120">
        <f t="shared" si="177"/>
        <v>1.6030676012709013</v>
      </c>
      <c r="AM120">
        <f t="shared" si="198"/>
        <v>0.92423043488320311</v>
      </c>
      <c r="AN120">
        <f t="shared" si="199"/>
        <v>5.3095094209680553E-2</v>
      </c>
      <c r="AP120">
        <f t="shared" si="200"/>
        <v>1.4851498538101449</v>
      </c>
      <c r="AQ120">
        <f t="shared" si="247"/>
        <v>0.65999999999999992</v>
      </c>
      <c r="AR120">
        <f t="shared" si="201"/>
        <v>0.52129629629629548</v>
      </c>
      <c r="AS120">
        <f t="shared" si="202"/>
        <v>1.5623525253336308</v>
      </c>
      <c r="AT120">
        <f t="shared" si="203"/>
        <v>1.6395551968571198</v>
      </c>
      <c r="AU120">
        <f t="shared" si="178"/>
        <v>7.7202671523487476E-2</v>
      </c>
      <c r="AV120" t="str">
        <f t="shared" si="179"/>
        <v>Weak initial curl</v>
      </c>
      <c r="AW120">
        <f t="shared" si="204"/>
        <v>19.733852303742342</v>
      </c>
      <c r="AX120">
        <f t="shared" si="205"/>
        <v>2.9252004443831775E-2</v>
      </c>
      <c r="AY120">
        <f t="shared" si="180"/>
        <v>1.6296692316033892</v>
      </c>
      <c r="AZ120">
        <f t="shared" si="206"/>
        <v>1.3572695893270317</v>
      </c>
      <c r="BA120">
        <f t="shared" si="207"/>
        <v>5.3222504996760699E-2</v>
      </c>
      <c r="BC120">
        <f t="shared" si="208"/>
        <v>1.4648443751670346</v>
      </c>
      <c r="BD120">
        <f t="shared" si="248"/>
        <v>0.65999999999999992</v>
      </c>
      <c r="BE120">
        <f t="shared" si="209"/>
        <v>0.52407407407407314</v>
      </c>
      <c r="BF120">
        <f t="shared" si="210"/>
        <v>1.5669448713916556</v>
      </c>
      <c r="BG120">
        <f t="shared" si="211"/>
        <v>1.6690453676162753</v>
      </c>
      <c r="BH120">
        <f t="shared" si="181"/>
        <v>0.10210049622462036</v>
      </c>
      <c r="BI120" t="str">
        <f t="shared" si="182"/>
        <v>Weak initial curl</v>
      </c>
      <c r="BJ120">
        <f t="shared" si="212"/>
        <v>19.801234553938798</v>
      </c>
      <c r="BK120">
        <f t="shared" si="213"/>
        <v>1.7518480989006824E-2</v>
      </c>
      <c r="BL120">
        <f t="shared" si="183"/>
        <v>1.6561534832681715</v>
      </c>
      <c r="BM120">
        <f t="shared" si="214"/>
        <v>1.7663985751125089</v>
      </c>
      <c r="BN120">
        <f t="shared" si="215"/>
        <v>1.7225052644284932E-2</v>
      </c>
      <c r="BP120">
        <f t="shared" si="216"/>
        <v>1.4423781800993705</v>
      </c>
      <c r="BQ120">
        <f t="shared" si="249"/>
        <v>0.65999999999999992</v>
      </c>
      <c r="BR120">
        <f t="shared" si="217"/>
        <v>0.52685185185185079</v>
      </c>
      <c r="BS120">
        <f t="shared" si="218"/>
        <v>1.5717072432169161</v>
      </c>
      <c r="BT120">
        <f t="shared" si="219"/>
        <v>1.7010363063344602</v>
      </c>
      <c r="BU120">
        <f t="shared" si="184"/>
        <v>0.12932906311754488</v>
      </c>
      <c r="BV120" t="str">
        <f t="shared" si="185"/>
        <v>No Curl</v>
      </c>
      <c r="BW120">
        <f t="shared" si="220"/>
        <v>19.872543615350391</v>
      </c>
      <c r="BX120">
        <f t="shared" si="221"/>
        <v>0</v>
      </c>
      <c r="BY120">
        <f t="shared" si="186"/>
        <v>1.684950792463072</v>
      </c>
      <c r="BZ120">
        <f t="shared" si="222"/>
        <v>2.1994202127408595</v>
      </c>
      <c r="CA120">
        <f t="shared" si="223"/>
        <v>0</v>
      </c>
      <c r="CC120">
        <f t="shared" si="224"/>
        <v>1.378462173382492</v>
      </c>
      <c r="CD120">
        <f t="shared" si="250"/>
        <v>0.72264000000000017</v>
      </c>
      <c r="CE120">
        <f t="shared" si="225"/>
        <v>0.52777777777777668</v>
      </c>
      <c r="CF120">
        <f t="shared" si="226"/>
        <v>1.5452583098670403</v>
      </c>
      <c r="CG120">
        <f t="shared" si="227"/>
        <v>1.7120544463515888</v>
      </c>
      <c r="CH120">
        <f t="shared" si="187"/>
        <v>0.16679613648454839</v>
      </c>
      <c r="CI120" t="str">
        <f t="shared" si="188"/>
        <v>No Curl</v>
      </c>
      <c r="CJ120">
        <f t="shared" si="228"/>
        <v>19.651466609296072</v>
      </c>
      <c r="CK120">
        <f t="shared" si="229"/>
        <v>0</v>
      </c>
      <c r="CL120">
        <f t="shared" si="189"/>
        <v>1.691764867674296</v>
      </c>
      <c r="CM120">
        <f t="shared" si="230"/>
        <v>2.8256260015367825</v>
      </c>
      <c r="CN120">
        <f t="shared" si="231"/>
        <v>0</v>
      </c>
    </row>
    <row r="121" spans="1:92" x14ac:dyDescent="0.25">
      <c r="A121">
        <v>1.06</v>
      </c>
      <c r="B121">
        <f t="shared" si="252"/>
        <v>1.9798999999999997E-2</v>
      </c>
      <c r="C121">
        <f t="shared" si="169"/>
        <v>1.1879399999999998</v>
      </c>
      <c r="D121">
        <f t="shared" si="251"/>
        <v>0.52535211267605642</v>
      </c>
      <c r="E121">
        <f t="shared" si="170"/>
        <v>0.44223791830905307</v>
      </c>
      <c r="F121">
        <f t="shared" si="171"/>
        <v>8.7558685446009407E-3</v>
      </c>
      <c r="H121">
        <v>98</v>
      </c>
      <c r="I121">
        <v>9.8000000000000007</v>
      </c>
      <c r="J121">
        <f t="shared" si="190"/>
        <v>1.5153333333333336</v>
      </c>
      <c r="K121">
        <f t="shared" si="232"/>
        <v>0.65999999999999992</v>
      </c>
      <c r="L121">
        <f t="shared" si="191"/>
        <v>0.99518388791593693</v>
      </c>
      <c r="M121" t="str">
        <f t="shared" si="174"/>
        <v>No Curl</v>
      </c>
      <c r="N121">
        <f t="shared" si="233"/>
        <v>18.232449999999986</v>
      </c>
      <c r="P121">
        <f t="shared" si="238"/>
        <v>1.5186470481645096</v>
      </c>
      <c r="Q121">
        <f t="shared" si="234"/>
        <v>0.65999999999999992</v>
      </c>
      <c r="R121">
        <f t="shared" si="239"/>
        <v>0.51481481481481428</v>
      </c>
      <c r="S121">
        <f t="shared" si="240"/>
        <v>1.5444729776449699</v>
      </c>
      <c r="T121">
        <f t="shared" si="241"/>
        <v>1.5702989071254303</v>
      </c>
      <c r="U121">
        <f t="shared" si="242"/>
        <v>2.5825929480460363E-2</v>
      </c>
      <c r="V121" t="str">
        <f t="shared" si="243"/>
        <v>Weak initial curl</v>
      </c>
      <c r="W121">
        <f t="shared" si="236"/>
        <v>19.759374053983198</v>
      </c>
      <c r="X121">
        <f t="shared" si="237"/>
        <v>3.2226269276127935E-2</v>
      </c>
      <c r="Y121">
        <f t="shared" si="244"/>
        <v>1.5668920982788566</v>
      </c>
      <c r="Z121">
        <f t="shared" si="245"/>
        <v>0.47218743168118693</v>
      </c>
      <c r="AA121">
        <f t="shared" si="235"/>
        <v>6.5581015630594444E-2</v>
      </c>
      <c r="AC121">
        <f t="shared" si="192"/>
        <v>1.4972529706051292</v>
      </c>
      <c r="AD121">
        <f t="shared" si="246"/>
        <v>0.65999999999999992</v>
      </c>
      <c r="AE121">
        <f t="shared" si="193"/>
        <v>0.51759259259259194</v>
      </c>
      <c r="AF121">
        <f t="shared" si="194"/>
        <v>1.5486559168871841</v>
      </c>
      <c r="AG121">
        <f t="shared" si="195"/>
        <v>1.6000588631692376</v>
      </c>
      <c r="AH121">
        <f t="shared" si="175"/>
        <v>5.1402946282054218E-2</v>
      </c>
      <c r="AI121" t="str">
        <f t="shared" si="176"/>
        <v>Weak initial curl</v>
      </c>
      <c r="AJ121">
        <f t="shared" si="196"/>
        <v>19.822966379350053</v>
      </c>
      <c r="AK121">
        <f t="shared" si="197"/>
        <v>3.0288467387723287E-2</v>
      </c>
      <c r="AL121">
        <f t="shared" si="177"/>
        <v>1.5933794721774877</v>
      </c>
      <c r="AM121">
        <f t="shared" si="198"/>
        <v>0.92423043488320245</v>
      </c>
      <c r="AN121">
        <f t="shared" si="199"/>
        <v>5.5264796960905194E-2</v>
      </c>
      <c r="AP121">
        <f t="shared" si="200"/>
        <v>1.4761712724616138</v>
      </c>
      <c r="AQ121">
        <f t="shared" si="247"/>
        <v>0.65999999999999992</v>
      </c>
      <c r="AR121">
        <f t="shared" si="201"/>
        <v>0.52037037037036959</v>
      </c>
      <c r="AS121">
        <f t="shared" si="202"/>
        <v>1.5529072096250491</v>
      </c>
      <c r="AT121">
        <f t="shared" si="203"/>
        <v>1.6296431467884873</v>
      </c>
      <c r="AU121">
        <f t="shared" si="178"/>
        <v>7.673593716343674E-2</v>
      </c>
      <c r="AV121" t="str">
        <f t="shared" si="179"/>
        <v>Weak initial curl</v>
      </c>
      <c r="AW121">
        <f t="shared" si="204"/>
        <v>19.890087556275706</v>
      </c>
      <c r="AX121">
        <f t="shared" si="205"/>
        <v>3.0028535712775473E-2</v>
      </c>
      <c r="AY121">
        <f t="shared" si="180"/>
        <v>1.6198169478559881</v>
      </c>
      <c r="AZ121">
        <f t="shared" si="206"/>
        <v>1.3572695893270319</v>
      </c>
      <c r="BA121">
        <f t="shared" si="207"/>
        <v>5.5373297646224971E-2</v>
      </c>
      <c r="BC121">
        <f t="shared" si="208"/>
        <v>1.4559877838346009</v>
      </c>
      <c r="BD121">
        <f t="shared" si="248"/>
        <v>0.65999999999999992</v>
      </c>
      <c r="BE121">
        <f t="shared" si="209"/>
        <v>0.52314814814814725</v>
      </c>
      <c r="BF121">
        <f t="shared" si="210"/>
        <v>1.557470970544826</v>
      </c>
      <c r="BG121">
        <f t="shared" si="211"/>
        <v>1.6589541572550495</v>
      </c>
      <c r="BH121">
        <f t="shared" si="181"/>
        <v>0.10148318671022427</v>
      </c>
      <c r="BI121" t="str">
        <f t="shared" si="182"/>
        <v>Weak initial curl</v>
      </c>
      <c r="BJ121">
        <f t="shared" si="212"/>
        <v>19.957929041077964</v>
      </c>
      <c r="BK121">
        <f t="shared" si="213"/>
        <v>1.8280150138360103E-2</v>
      </c>
      <c r="BL121">
        <f t="shared" si="183"/>
        <v>1.6461402184915497</v>
      </c>
      <c r="BM121">
        <f t="shared" si="214"/>
        <v>1.7663985751125082</v>
      </c>
      <c r="BN121">
        <f t="shared" si="215"/>
        <v>1.8544583527705612E-2</v>
      </c>
      <c r="BP121">
        <f t="shared" si="216"/>
        <v>1.4336583514906469</v>
      </c>
      <c r="BQ121">
        <f t="shared" si="249"/>
        <v>0.65999999999999992</v>
      </c>
      <c r="BR121">
        <f t="shared" si="217"/>
        <v>0.52592592592592491</v>
      </c>
      <c r="BS121">
        <f t="shared" si="218"/>
        <v>1.5622055619151394</v>
      </c>
      <c r="BT121">
        <f t="shared" si="219"/>
        <v>1.6907527723396303</v>
      </c>
      <c r="BU121">
        <f t="shared" si="184"/>
        <v>0.12854721042449169</v>
      </c>
      <c r="BV121" t="str">
        <f t="shared" si="185"/>
        <v>No Curl</v>
      </c>
      <c r="BW121">
        <f t="shared" si="220"/>
        <v>20.029714339672083</v>
      </c>
      <c r="BX121">
        <f t="shared" si="221"/>
        <v>0</v>
      </c>
      <c r="BY121">
        <f t="shared" si="186"/>
        <v>1.6747645026764375</v>
      </c>
      <c r="BZ121">
        <f t="shared" si="222"/>
        <v>2.1994202127408586</v>
      </c>
      <c r="CA121">
        <f t="shared" si="223"/>
        <v>0</v>
      </c>
      <c r="CC121">
        <f t="shared" si="224"/>
        <v>1.36959211446513</v>
      </c>
      <c r="CD121">
        <f t="shared" si="250"/>
        <v>0.73866000000000009</v>
      </c>
      <c r="CE121">
        <f t="shared" si="225"/>
        <v>0.52685185185185079</v>
      </c>
      <c r="CF121">
        <f t="shared" si="226"/>
        <v>1.5353149595773254</v>
      </c>
      <c r="CG121">
        <f t="shared" si="227"/>
        <v>1.7010378046895209</v>
      </c>
      <c r="CH121">
        <f t="shared" si="187"/>
        <v>0.16572284511219548</v>
      </c>
      <c r="CI121" t="str">
        <f t="shared" si="188"/>
        <v>No Curl</v>
      </c>
      <c r="CJ121">
        <f t="shared" si="228"/>
        <v>19.805992440282775</v>
      </c>
      <c r="CK121">
        <f t="shared" si="229"/>
        <v>0</v>
      </c>
      <c r="CL121">
        <f t="shared" si="189"/>
        <v>1.6808787843704853</v>
      </c>
      <c r="CM121">
        <f t="shared" si="230"/>
        <v>2.8256260015367829</v>
      </c>
      <c r="CN121">
        <f t="shared" si="231"/>
        <v>0</v>
      </c>
    </row>
    <row r="122" spans="1:92" x14ac:dyDescent="0.25">
      <c r="A122">
        <v>1.07</v>
      </c>
      <c r="B122">
        <f t="shared" si="252"/>
        <v>1.9595999999999999E-2</v>
      </c>
      <c r="C122">
        <f t="shared" si="169"/>
        <v>1.1757599999999999</v>
      </c>
      <c r="D122">
        <f t="shared" si="251"/>
        <v>0.52464788732394374</v>
      </c>
      <c r="E122">
        <f t="shared" si="170"/>
        <v>0.44622022123898053</v>
      </c>
      <c r="F122">
        <f t="shared" si="171"/>
        <v>8.7441314553990627E-3</v>
      </c>
      <c r="H122">
        <v>99</v>
      </c>
      <c r="I122">
        <v>9.9</v>
      </c>
      <c r="J122">
        <f t="shared" si="190"/>
        <v>1.5080000000000002</v>
      </c>
      <c r="K122">
        <f t="shared" si="232"/>
        <v>0.65999999999999992</v>
      </c>
      <c r="L122">
        <f t="shared" si="191"/>
        <v>0.99516058073031233</v>
      </c>
      <c r="M122" t="str">
        <f t="shared" si="174"/>
        <v>No Curl</v>
      </c>
      <c r="N122">
        <f t="shared" si="233"/>
        <v>18.383616666666654</v>
      </c>
      <c r="P122">
        <f t="shared" si="238"/>
        <v>1.5094276762801258</v>
      </c>
      <c r="Q122">
        <f t="shared" si="234"/>
        <v>0.65999999999999992</v>
      </c>
      <c r="R122">
        <f t="shared" si="239"/>
        <v>0.5138888888888884</v>
      </c>
      <c r="S122">
        <f t="shared" si="240"/>
        <v>1.5350968222285417</v>
      </c>
      <c r="T122">
        <f t="shared" si="241"/>
        <v>1.5607659681769575</v>
      </c>
      <c r="U122">
        <f t="shared" si="242"/>
        <v>2.566914594841585E-2</v>
      </c>
      <c r="V122" t="str">
        <f t="shared" si="243"/>
        <v>Weak initial curl</v>
      </c>
      <c r="W122">
        <f t="shared" si="236"/>
        <v>19.913821351747696</v>
      </c>
      <c r="X122">
        <f t="shared" si="237"/>
        <v>3.3038094621197917E-2</v>
      </c>
      <c r="Y122">
        <f t="shared" si="244"/>
        <v>1.5573798413168489</v>
      </c>
      <c r="Z122">
        <f t="shared" si="245"/>
        <v>0.47218743168118726</v>
      </c>
      <c r="AA122">
        <f t="shared" si="235"/>
        <v>6.7945864065339534E-2</v>
      </c>
      <c r="AC122">
        <f t="shared" si="192"/>
        <v>1.4881592576776683</v>
      </c>
      <c r="AD122">
        <f t="shared" si="246"/>
        <v>0.65999999999999992</v>
      </c>
      <c r="AE122">
        <f t="shared" si="193"/>
        <v>0.51666666666666605</v>
      </c>
      <c r="AF122">
        <f t="shared" si="194"/>
        <v>1.539250003118388</v>
      </c>
      <c r="AG122">
        <f t="shared" si="195"/>
        <v>1.5903407485591061</v>
      </c>
      <c r="AH122">
        <f t="shared" si="175"/>
        <v>5.1090745440718899E-2</v>
      </c>
      <c r="AI122" t="str">
        <f t="shared" si="176"/>
        <v>Weak initial curl</v>
      </c>
      <c r="AJ122">
        <f t="shared" si="196"/>
        <v>19.977831971038771</v>
      </c>
      <c r="AK122">
        <f t="shared" si="197"/>
        <v>3.108513711796421E-2</v>
      </c>
      <c r="AL122">
        <f t="shared" si="177"/>
        <v>1.5837019255043727</v>
      </c>
      <c r="AM122">
        <f t="shared" si="198"/>
        <v>0.92423043488320189</v>
      </c>
      <c r="AN122">
        <f t="shared" si="199"/>
        <v>5.7491014614358779E-2</v>
      </c>
      <c r="AP122">
        <f t="shared" si="200"/>
        <v>1.4672024653136502</v>
      </c>
      <c r="AQ122">
        <f t="shared" si="247"/>
        <v>0.65999999999999992</v>
      </c>
      <c r="AR122">
        <f t="shared" si="201"/>
        <v>0.51944444444444371</v>
      </c>
      <c r="AS122">
        <f t="shared" si="202"/>
        <v>1.5434721762101364</v>
      </c>
      <c r="AT122">
        <f t="shared" si="203"/>
        <v>1.6197418871066256</v>
      </c>
      <c r="AU122">
        <f t="shared" si="178"/>
        <v>7.6269710896487708E-2</v>
      </c>
      <c r="AV122" t="str">
        <f t="shared" si="179"/>
        <v>Weak initial curl</v>
      </c>
      <c r="AW122">
        <f t="shared" si="204"/>
        <v>20.045378277238211</v>
      </c>
      <c r="AX122">
        <f t="shared" si="205"/>
        <v>3.0810209571394832E-2</v>
      </c>
      <c r="AY122">
        <f t="shared" si="180"/>
        <v>1.609975389432962</v>
      </c>
      <c r="AZ122">
        <f t="shared" si="206"/>
        <v>1.3572695893270312</v>
      </c>
      <c r="BA122">
        <f t="shared" si="207"/>
        <v>5.7579544802301465E-2</v>
      </c>
      <c r="BC122">
        <f t="shared" si="208"/>
        <v>1.4471408010700397</v>
      </c>
      <c r="BD122">
        <f t="shared" si="248"/>
        <v>0.65999999999999992</v>
      </c>
      <c r="BE122">
        <f t="shared" si="209"/>
        <v>0.52222222222222137</v>
      </c>
      <c r="BF122">
        <f t="shared" si="210"/>
        <v>1.5480073479885808</v>
      </c>
      <c r="BG122">
        <f t="shared" si="211"/>
        <v>1.6488738949071204</v>
      </c>
      <c r="BH122">
        <f t="shared" si="181"/>
        <v>0.10086654691854036</v>
      </c>
      <c r="BI122" t="str">
        <f t="shared" si="182"/>
        <v>Weak initial curl</v>
      </c>
      <c r="BJ122">
        <f t="shared" si="212"/>
        <v>20.113676138132448</v>
      </c>
      <c r="BK122">
        <f t="shared" si="213"/>
        <v>1.90469608762396E-2</v>
      </c>
      <c r="BL122">
        <f t="shared" si="183"/>
        <v>1.6361378171646026</v>
      </c>
      <c r="BM122">
        <f t="shared" si="214"/>
        <v>1.7663985751125082</v>
      </c>
      <c r="BN122">
        <f t="shared" si="215"/>
        <v>1.9918517900996063E-2</v>
      </c>
      <c r="BP122">
        <f t="shared" si="216"/>
        <v>1.4249479504809568</v>
      </c>
      <c r="BQ122">
        <f t="shared" si="249"/>
        <v>0.65999999999999992</v>
      </c>
      <c r="BR122">
        <f t="shared" si="217"/>
        <v>0.52499999999999902</v>
      </c>
      <c r="BS122">
        <f t="shared" si="218"/>
        <v>1.5527141535264526</v>
      </c>
      <c r="BT122">
        <f t="shared" si="219"/>
        <v>1.6804803565719468</v>
      </c>
      <c r="BU122">
        <f t="shared" si="184"/>
        <v>0.12776620304549502</v>
      </c>
      <c r="BV122" t="str">
        <f t="shared" si="185"/>
        <v>No Curl</v>
      </c>
      <c r="BW122">
        <f t="shared" si="220"/>
        <v>20.185934895863596</v>
      </c>
      <c r="BX122">
        <f t="shared" si="221"/>
        <v>0</v>
      </c>
      <c r="BY122">
        <f t="shared" si="186"/>
        <v>1.6645892259796298</v>
      </c>
      <c r="BZ122">
        <f t="shared" si="222"/>
        <v>2.1994202127408582</v>
      </c>
      <c r="CA122">
        <f t="shared" si="223"/>
        <v>0</v>
      </c>
      <c r="CC122">
        <f t="shared" si="224"/>
        <v>1.3606524122318557</v>
      </c>
      <c r="CD122">
        <f t="shared" si="250"/>
        <v>0.75455999999999979</v>
      </c>
      <c r="CE122">
        <f t="shared" si="225"/>
        <v>0.52592592592592491</v>
      </c>
      <c r="CF122">
        <f t="shared" si="226"/>
        <v>1.5252935390186411</v>
      </c>
      <c r="CG122">
        <f t="shared" si="227"/>
        <v>1.6899346658054264</v>
      </c>
      <c r="CH122">
        <f t="shared" si="187"/>
        <v>0.16464112678678533</v>
      </c>
      <c r="CI122" t="str">
        <f t="shared" si="188"/>
        <v>No Curl</v>
      </c>
      <c r="CJ122">
        <f t="shared" si="228"/>
        <v>19.959523936240508</v>
      </c>
      <c r="CK122">
        <f t="shared" si="229"/>
        <v>0</v>
      </c>
      <c r="CL122">
        <f t="shared" si="189"/>
        <v>1.6699072289243087</v>
      </c>
      <c r="CM122">
        <f t="shared" si="230"/>
        <v>2.825626001536782</v>
      </c>
      <c r="CN122">
        <f t="shared" si="231"/>
        <v>0</v>
      </c>
    </row>
    <row r="123" spans="1:92" x14ac:dyDescent="0.25">
      <c r="A123">
        <v>1.08</v>
      </c>
      <c r="B123">
        <f t="shared" si="252"/>
        <v>1.9390999999999999E-2</v>
      </c>
      <c r="C123">
        <f t="shared" si="169"/>
        <v>1.1634599999999999</v>
      </c>
      <c r="D123">
        <f t="shared" si="251"/>
        <v>0.52394366197183107</v>
      </c>
      <c r="E123">
        <f t="shared" si="170"/>
        <v>0.45033233800202077</v>
      </c>
      <c r="F123">
        <f t="shared" si="171"/>
        <v>8.7323943661971846E-3</v>
      </c>
      <c r="H123">
        <v>100</v>
      </c>
      <c r="I123">
        <v>10</v>
      </c>
      <c r="J123">
        <f t="shared" si="190"/>
        <v>1.5006666666666668</v>
      </c>
      <c r="K123">
        <f t="shared" si="232"/>
        <v>0.65999999999999992</v>
      </c>
      <c r="L123">
        <f t="shared" si="191"/>
        <v>0.99513704686118476</v>
      </c>
      <c r="M123" t="str">
        <f t="shared" si="174"/>
        <v>No Curl</v>
      </c>
      <c r="N123">
        <f t="shared" si="233"/>
        <v>18.534049999999986</v>
      </c>
      <c r="P123">
        <f t="shared" si="238"/>
        <v>1.5002184197424859</v>
      </c>
      <c r="Q123">
        <f t="shared" si="234"/>
        <v>0.65999999999999992</v>
      </c>
      <c r="R123">
        <f t="shared" si="239"/>
        <v>0.51296296296296251</v>
      </c>
      <c r="S123">
        <f t="shared" si="240"/>
        <v>1.5257309541792303</v>
      </c>
      <c r="T123">
        <f t="shared" si="241"/>
        <v>1.5512434886159745</v>
      </c>
      <c r="U123">
        <f t="shared" si="242"/>
        <v>2.5512534436744283E-2</v>
      </c>
      <c r="V123" t="str">
        <f t="shared" si="243"/>
        <v>Weak initial curl</v>
      </c>
      <c r="W123">
        <f t="shared" si="236"/>
        <v>20.06733103397055</v>
      </c>
      <c r="X123">
        <f t="shared" si="237"/>
        <v>3.3855063824505011E-2</v>
      </c>
      <c r="Y123">
        <f t="shared" si="244"/>
        <v>1.547878021050388</v>
      </c>
      <c r="Z123">
        <f t="shared" si="245"/>
        <v>0.47218743168118665</v>
      </c>
      <c r="AA123">
        <f t="shared" si="235"/>
        <v>7.0368662809304566E-2</v>
      </c>
      <c r="AC123">
        <f t="shared" si="192"/>
        <v>1.4790754887469173</v>
      </c>
      <c r="AD123">
        <f t="shared" si="246"/>
        <v>0.65999999999999992</v>
      </c>
      <c r="AE123">
        <f t="shared" si="193"/>
        <v>0.51574074074074017</v>
      </c>
      <c r="AF123">
        <f t="shared" si="194"/>
        <v>1.5298543747386639</v>
      </c>
      <c r="AG123">
        <f t="shared" si="195"/>
        <v>1.5806332607304092</v>
      </c>
      <c r="AH123">
        <f t="shared" si="175"/>
        <v>5.0778885991745959E-2</v>
      </c>
      <c r="AI123" t="str">
        <f t="shared" si="176"/>
        <v>Weak initial curl</v>
      </c>
      <c r="AJ123">
        <f t="shared" si="196"/>
        <v>20.131756971350612</v>
      </c>
      <c r="AK123">
        <f t="shared" si="197"/>
        <v>3.1886950211890482E-2</v>
      </c>
      <c r="AL123">
        <f t="shared" si="177"/>
        <v>1.5740349612515567</v>
      </c>
      <c r="AM123">
        <f t="shared" si="198"/>
        <v>0.92423043488320189</v>
      </c>
      <c r="AN123">
        <f t="shared" si="199"/>
        <v>5.977411086077531E-2</v>
      </c>
      <c r="AP123">
        <f t="shared" si="200"/>
        <v>1.4582434323662536</v>
      </c>
      <c r="AQ123">
        <f t="shared" si="247"/>
        <v>0.65999999999999992</v>
      </c>
      <c r="AR123">
        <f t="shared" si="201"/>
        <v>0.51851851851851782</v>
      </c>
      <c r="AS123">
        <f t="shared" si="202"/>
        <v>1.5340474250888927</v>
      </c>
      <c r="AT123">
        <f t="shared" si="203"/>
        <v>1.6098514178115346</v>
      </c>
      <c r="AU123">
        <f t="shared" si="178"/>
        <v>7.580399272264049E-2</v>
      </c>
      <c r="AV123" t="str">
        <f t="shared" si="179"/>
        <v>Weak initial curl</v>
      </c>
      <c r="AW123">
        <f t="shared" si="204"/>
        <v>20.199725494859223</v>
      </c>
      <c r="AX123">
        <f t="shared" si="205"/>
        <v>3.1597026019689854E-2</v>
      </c>
      <c r="AY123">
        <f t="shared" si="180"/>
        <v>1.6001445563343113</v>
      </c>
      <c r="AZ123">
        <f t="shared" si="206"/>
        <v>1.3572695893270315</v>
      </c>
      <c r="BA123">
        <f t="shared" si="207"/>
        <v>5.9841610100993439E-2</v>
      </c>
      <c r="BC123">
        <f t="shared" si="208"/>
        <v>1.4383034268733506</v>
      </c>
      <c r="BD123">
        <f t="shared" si="248"/>
        <v>0.65999999999999992</v>
      </c>
      <c r="BE123">
        <f t="shared" si="209"/>
        <v>0.52129629629629548</v>
      </c>
      <c r="BF123">
        <f t="shared" si="210"/>
        <v>1.5385540037229197</v>
      </c>
      <c r="BG123">
        <f t="shared" si="211"/>
        <v>1.6388045805724876</v>
      </c>
      <c r="BH123">
        <f t="shared" si="181"/>
        <v>0.10025057684956851</v>
      </c>
      <c r="BI123" t="str">
        <f t="shared" si="182"/>
        <v>Weak initial curl</v>
      </c>
      <c r="BJ123">
        <f t="shared" si="212"/>
        <v>20.268476872931306</v>
      </c>
      <c r="BK123">
        <f t="shared" si="213"/>
        <v>1.9818913202645314E-2</v>
      </c>
      <c r="BL123">
        <f t="shared" si="183"/>
        <v>1.62614627928733</v>
      </c>
      <c r="BM123">
        <f t="shared" si="214"/>
        <v>1.766398575112508</v>
      </c>
      <c r="BN123">
        <f t="shared" si="215"/>
        <v>2.1347219329367582E-2</v>
      </c>
      <c r="BP123">
        <f t="shared" si="216"/>
        <v>1.4161763130707883</v>
      </c>
      <c r="BQ123">
        <f t="shared" si="249"/>
        <v>0.67386000000000013</v>
      </c>
      <c r="BR123">
        <f t="shared" si="217"/>
        <v>0.52407407407407314</v>
      </c>
      <c r="BS123">
        <f t="shared" si="218"/>
        <v>1.5431560180508559</v>
      </c>
      <c r="BT123">
        <f t="shared" si="219"/>
        <v>1.6701357230309219</v>
      </c>
      <c r="BU123">
        <f t="shared" si="184"/>
        <v>0.12697970498006683</v>
      </c>
      <c r="BV123" t="str">
        <f t="shared" si="185"/>
        <v>No Curl</v>
      </c>
      <c r="BW123">
        <f t="shared" si="220"/>
        <v>20.34120631121624</v>
      </c>
      <c r="BX123">
        <f t="shared" si="221"/>
        <v>0</v>
      </c>
      <c r="BY123">
        <f t="shared" si="186"/>
        <v>1.6543424144225916</v>
      </c>
      <c r="BZ123">
        <f t="shared" si="222"/>
        <v>2.1994202127408569</v>
      </c>
      <c r="CA123">
        <f t="shared" si="223"/>
        <v>0</v>
      </c>
      <c r="CC123">
        <f t="shared" si="224"/>
        <v>1.351643661388924</v>
      </c>
      <c r="CD123">
        <f t="shared" si="250"/>
        <v>0.7703399999999998</v>
      </c>
      <c r="CE123">
        <f t="shared" si="225"/>
        <v>0.52499999999999902</v>
      </c>
      <c r="CF123">
        <f t="shared" si="226"/>
        <v>1.5151947148576539</v>
      </c>
      <c r="CG123">
        <f t="shared" si="227"/>
        <v>1.6787457683263838</v>
      </c>
      <c r="CH123">
        <f t="shared" si="187"/>
        <v>0.16355105346872989</v>
      </c>
      <c r="CI123" t="str">
        <f t="shared" si="188"/>
        <v>No Curl</v>
      </c>
      <c r="CJ123">
        <f t="shared" si="228"/>
        <v>20.112053290142374</v>
      </c>
      <c r="CK123">
        <f t="shared" si="229"/>
        <v>0</v>
      </c>
      <c r="CL123">
        <f t="shared" si="189"/>
        <v>1.6588509312093664</v>
      </c>
      <c r="CM123">
        <f t="shared" si="230"/>
        <v>2.8256260015367811</v>
      </c>
      <c r="CN123">
        <f t="shared" si="231"/>
        <v>0</v>
      </c>
    </row>
    <row r="124" spans="1:92" x14ac:dyDescent="0.25">
      <c r="A124">
        <v>1.0900000000000001</v>
      </c>
      <c r="B124">
        <f t="shared" si="252"/>
        <v>1.9184E-2</v>
      </c>
      <c r="C124">
        <f t="shared" si="169"/>
        <v>1.1510400000000001</v>
      </c>
      <c r="D124">
        <f t="shared" si="251"/>
        <v>0.52323943661971839</v>
      </c>
      <c r="E124">
        <f t="shared" si="170"/>
        <v>0.45457971627373361</v>
      </c>
      <c r="F124">
        <f t="shared" si="171"/>
        <v>8.7206572769953049E-3</v>
      </c>
      <c r="H124">
        <v>101</v>
      </c>
      <c r="I124">
        <v>10.1</v>
      </c>
      <c r="J124">
        <f t="shared" si="190"/>
        <v>1.4933333333333334</v>
      </c>
      <c r="K124">
        <f t="shared" si="232"/>
        <v>0.65999999999999992</v>
      </c>
      <c r="L124">
        <f t="shared" si="191"/>
        <v>0.99511328298533974</v>
      </c>
      <c r="M124" t="str">
        <f t="shared" si="174"/>
        <v>No Curl</v>
      </c>
      <c r="N124">
        <f t="shared" si="233"/>
        <v>18.683749999999986</v>
      </c>
      <c r="P124">
        <f t="shared" si="238"/>
        <v>1.4910192785515897</v>
      </c>
      <c r="Q124">
        <f t="shared" si="234"/>
        <v>0.65999999999999992</v>
      </c>
      <c r="R124">
        <f t="shared" si="239"/>
        <v>0.51203703703703662</v>
      </c>
      <c r="S124">
        <f t="shared" si="240"/>
        <v>1.5163753734970356</v>
      </c>
      <c r="T124">
        <f t="shared" si="241"/>
        <v>1.5417314684424812</v>
      </c>
      <c r="U124">
        <f t="shared" si="242"/>
        <v>2.5356094945445773E-2</v>
      </c>
      <c r="V124" t="str">
        <f t="shared" si="243"/>
        <v>Weak initial curl</v>
      </c>
      <c r="W124">
        <f t="shared" si="236"/>
        <v>20.219904129388475</v>
      </c>
      <c r="X124">
        <f t="shared" si="237"/>
        <v>3.4677176886049217E-2</v>
      </c>
      <c r="Y124">
        <f t="shared" si="244"/>
        <v>1.5383866374794732</v>
      </c>
      <c r="Z124">
        <f t="shared" si="245"/>
        <v>0.47218743168118715</v>
      </c>
      <c r="AA124">
        <f t="shared" si="235"/>
        <v>7.2849775588193638E-2</v>
      </c>
      <c r="AC124">
        <f t="shared" si="192"/>
        <v>1.4700016638128754</v>
      </c>
      <c r="AD124">
        <f t="shared" si="246"/>
        <v>0.65999999999999992</v>
      </c>
      <c r="AE124">
        <f t="shared" si="193"/>
        <v>0.51481481481481428</v>
      </c>
      <c r="AF124">
        <f t="shared" si="194"/>
        <v>1.5204690317480116</v>
      </c>
      <c r="AG124">
        <f t="shared" si="195"/>
        <v>1.5709363996831462</v>
      </c>
      <c r="AH124">
        <f t="shared" si="175"/>
        <v>5.0467367935135399E-2</v>
      </c>
      <c r="AI124" t="str">
        <f t="shared" si="176"/>
        <v>Weak initial curl</v>
      </c>
      <c r="AJ124">
        <f t="shared" si="196"/>
        <v>20.284742408824478</v>
      </c>
      <c r="AK124">
        <f t="shared" si="197"/>
        <v>3.2693906669502101E-2</v>
      </c>
      <c r="AL124">
        <f t="shared" si="177"/>
        <v>1.564378579419039</v>
      </c>
      <c r="AM124">
        <f t="shared" si="198"/>
        <v>0.92423043488320189</v>
      </c>
      <c r="AN124">
        <f t="shared" si="199"/>
        <v>6.2114449390888789E-2</v>
      </c>
      <c r="AP124">
        <f t="shared" si="200"/>
        <v>1.449294173619424</v>
      </c>
      <c r="AQ124">
        <f t="shared" si="247"/>
        <v>0.65999999999999992</v>
      </c>
      <c r="AR124">
        <f t="shared" si="201"/>
        <v>0.51759259259259194</v>
      </c>
      <c r="AS124">
        <f t="shared" si="202"/>
        <v>1.5246329562613177</v>
      </c>
      <c r="AT124">
        <f t="shared" si="203"/>
        <v>1.599971738903214</v>
      </c>
      <c r="AU124">
        <f t="shared" si="178"/>
        <v>7.5338782641894975E-2</v>
      </c>
      <c r="AV124" t="str">
        <f t="shared" si="179"/>
        <v>Weak initial curl</v>
      </c>
      <c r="AW124">
        <f t="shared" si="204"/>
        <v>20.353130237368113</v>
      </c>
      <c r="AX124">
        <f t="shared" si="205"/>
        <v>3.2388985057660538E-2</v>
      </c>
      <c r="AY124">
        <f t="shared" si="180"/>
        <v>1.5903244485600356</v>
      </c>
      <c r="AZ124">
        <f t="shared" si="206"/>
        <v>1.357269589327031</v>
      </c>
      <c r="BA124">
        <f t="shared" si="207"/>
        <v>6.2159857178304148E-2</v>
      </c>
      <c r="BC124">
        <f t="shared" si="208"/>
        <v>1.4294756612445336</v>
      </c>
      <c r="BD124">
        <f t="shared" si="248"/>
        <v>0.65999999999999992</v>
      </c>
      <c r="BE124">
        <f t="shared" si="209"/>
        <v>0.52037037037036959</v>
      </c>
      <c r="BF124">
        <f t="shared" si="210"/>
        <v>1.5291109377478431</v>
      </c>
      <c r="BG124">
        <f t="shared" si="211"/>
        <v>1.6287462142511513</v>
      </c>
      <c r="BH124">
        <f t="shared" si="181"/>
        <v>9.9635276503308834E-2</v>
      </c>
      <c r="BI124" t="str">
        <f t="shared" si="182"/>
        <v>Weak initial curl</v>
      </c>
      <c r="BJ124">
        <f t="shared" si="212"/>
        <v>20.422332273303599</v>
      </c>
      <c r="BK124">
        <f t="shared" si="213"/>
        <v>2.0596007117577246E-2</v>
      </c>
      <c r="BL124">
        <f t="shared" si="183"/>
        <v>1.6161656048597324</v>
      </c>
      <c r="BM124">
        <f t="shared" si="214"/>
        <v>1.7663985751125084</v>
      </c>
      <c r="BN124">
        <f t="shared" si="215"/>
        <v>2.2831051378031469E-2</v>
      </c>
      <c r="BP124">
        <f t="shared" si="216"/>
        <v>1.4074141032596532</v>
      </c>
      <c r="BQ124">
        <f t="shared" si="249"/>
        <v>0.67386000000000013</v>
      </c>
      <c r="BR124">
        <f t="shared" si="217"/>
        <v>0.52314814814814725</v>
      </c>
      <c r="BS124">
        <f t="shared" si="218"/>
        <v>1.5336081554883492</v>
      </c>
      <c r="BT124">
        <f t="shared" si="219"/>
        <v>1.6598022077170436</v>
      </c>
      <c r="BU124">
        <f t="shared" si="184"/>
        <v>0.12619405222869517</v>
      </c>
      <c r="BV124" t="str">
        <f t="shared" si="185"/>
        <v>No Curl</v>
      </c>
      <c r="BW124">
        <f t="shared" si="220"/>
        <v>20.495521913021324</v>
      </c>
      <c r="BX124">
        <f t="shared" si="221"/>
        <v>0</v>
      </c>
      <c r="BY124">
        <f t="shared" si="186"/>
        <v>1.6441066159553803</v>
      </c>
      <c r="BZ124">
        <f t="shared" si="222"/>
        <v>2.1994202127408564</v>
      </c>
      <c r="CA124">
        <f t="shared" si="223"/>
        <v>0</v>
      </c>
      <c r="CC124">
        <f t="shared" si="224"/>
        <v>1.3425664566425899</v>
      </c>
      <c r="CD124">
        <f t="shared" si="250"/>
        <v>0.78599999999999981</v>
      </c>
      <c r="CE124">
        <f t="shared" si="225"/>
        <v>0.52407407407407314</v>
      </c>
      <c r="CF124">
        <f t="shared" si="226"/>
        <v>1.5050191537610307</v>
      </c>
      <c r="CG124">
        <f t="shared" si="227"/>
        <v>1.6674718508794717</v>
      </c>
      <c r="CH124">
        <f t="shared" si="187"/>
        <v>0.1624526971184409</v>
      </c>
      <c r="CI124" t="str">
        <f t="shared" si="188"/>
        <v>No Curl</v>
      </c>
      <c r="CJ124">
        <f t="shared" si="228"/>
        <v>20.26357276162814</v>
      </c>
      <c r="CK124">
        <f t="shared" si="229"/>
        <v>0</v>
      </c>
      <c r="CL124">
        <f t="shared" si="189"/>
        <v>1.6477106210992583</v>
      </c>
      <c r="CM124">
        <f t="shared" si="230"/>
        <v>2.8256260015367807</v>
      </c>
      <c r="CN124">
        <f t="shared" si="231"/>
        <v>0</v>
      </c>
    </row>
    <row r="125" spans="1:92" x14ac:dyDescent="0.25">
      <c r="A125">
        <v>1.1000000000000001</v>
      </c>
      <c r="B125">
        <f t="shared" si="252"/>
        <v>1.8974999999999999E-2</v>
      </c>
      <c r="C125">
        <f t="shared" si="169"/>
        <v>1.1384999999999998</v>
      </c>
      <c r="D125">
        <f t="shared" si="251"/>
        <v>0.52253521126760571</v>
      </c>
      <c r="E125">
        <f t="shared" si="170"/>
        <v>0.45896812583891594</v>
      </c>
      <c r="F125">
        <f t="shared" si="171"/>
        <v>8.7089201877934286E-3</v>
      </c>
      <c r="H125">
        <v>102</v>
      </c>
      <c r="I125">
        <v>10.154999999999999</v>
      </c>
      <c r="J125">
        <f t="shared" si="190"/>
        <v>1.486</v>
      </c>
      <c r="K125">
        <f t="shared" si="232"/>
        <v>0.65999999999999992</v>
      </c>
      <c r="L125">
        <f t="shared" si="191"/>
        <v>0.99508928571428568</v>
      </c>
      <c r="M125" t="str">
        <f t="shared" si="174"/>
        <v>No Curl</v>
      </c>
      <c r="N125">
        <f t="shared" si="233"/>
        <v>18.832716666666652</v>
      </c>
      <c r="P125">
        <f t="shared" si="238"/>
        <v>1.481830252707437</v>
      </c>
      <c r="Q125">
        <f t="shared" si="234"/>
        <v>0.65999999999999992</v>
      </c>
      <c r="R125">
        <f t="shared" si="239"/>
        <v>0.51111111111111074</v>
      </c>
      <c r="S125">
        <f t="shared" si="240"/>
        <v>1.5070300801819574</v>
      </c>
      <c r="T125">
        <f t="shared" si="241"/>
        <v>1.5322299076564774</v>
      </c>
      <c r="U125">
        <f t="shared" si="242"/>
        <v>2.5199827474520209E-2</v>
      </c>
      <c r="V125" t="str">
        <f t="shared" si="243"/>
        <v>Weak initial curl</v>
      </c>
      <c r="W125">
        <f t="shared" si="236"/>
        <v>20.371541666738178</v>
      </c>
      <c r="X125">
        <f t="shared" si="237"/>
        <v>3.5504433805830536E-2</v>
      </c>
      <c r="Y125">
        <f t="shared" si="244"/>
        <v>1.5289056906041048</v>
      </c>
      <c r="Z125">
        <f t="shared" si="245"/>
        <v>0.47218743168118676</v>
      </c>
      <c r="AA125">
        <f t="shared" si="235"/>
        <v>7.5389566127710847E-2</v>
      </c>
      <c r="AC125">
        <f t="shared" si="192"/>
        <v>1.4609377828755434</v>
      </c>
      <c r="AD125">
        <f t="shared" si="246"/>
        <v>0.65999999999999992</v>
      </c>
      <c r="AE125">
        <f t="shared" si="193"/>
        <v>0.5138888888888884</v>
      </c>
      <c r="AF125">
        <f t="shared" si="194"/>
        <v>1.5110939741464313</v>
      </c>
      <c r="AG125">
        <f t="shared" si="195"/>
        <v>1.5612501654173179</v>
      </c>
      <c r="AH125">
        <f t="shared" si="175"/>
        <v>5.0156191270887218E-2</v>
      </c>
      <c r="AI125" t="str">
        <f t="shared" si="176"/>
        <v>Weak initial curl</v>
      </c>
      <c r="AJ125">
        <f t="shared" si="196"/>
        <v>20.436789311999281</v>
      </c>
      <c r="AK125">
        <f t="shared" si="197"/>
        <v>3.3506006490799073E-2</v>
      </c>
      <c r="AL125">
        <f t="shared" si="177"/>
        <v>1.5547327800068202</v>
      </c>
      <c r="AM125">
        <f t="shared" si="198"/>
        <v>0.92423043488320222</v>
      </c>
      <c r="AN125">
        <f t="shared" si="199"/>
        <v>6.4512393895433215E-2</v>
      </c>
      <c r="AP125">
        <f t="shared" si="200"/>
        <v>1.4403546890731618</v>
      </c>
      <c r="AQ125">
        <f t="shared" si="247"/>
        <v>0.65999999999999992</v>
      </c>
      <c r="AR125">
        <f t="shared" si="201"/>
        <v>0.51666666666666605</v>
      </c>
      <c r="AS125">
        <f t="shared" si="202"/>
        <v>1.5152287697274116</v>
      </c>
      <c r="AT125">
        <f t="shared" si="203"/>
        <v>1.5901028503816641</v>
      </c>
      <c r="AU125">
        <f t="shared" si="178"/>
        <v>7.4874080654251163E-2</v>
      </c>
      <c r="AV125" t="str">
        <f t="shared" si="179"/>
        <v>Weak initial curl</v>
      </c>
      <c r="AW125">
        <f t="shared" si="204"/>
        <v>20.505593532994244</v>
      </c>
      <c r="AX125">
        <f t="shared" si="205"/>
        <v>3.3186086685306891E-2</v>
      </c>
      <c r="AY125">
        <f t="shared" si="180"/>
        <v>1.5805150661101348</v>
      </c>
      <c r="AZ125">
        <f t="shared" si="206"/>
        <v>1.3572695893270299</v>
      </c>
      <c r="BA125">
        <f t="shared" si="207"/>
        <v>6.4534649670236838E-2</v>
      </c>
      <c r="BC125">
        <f t="shared" si="208"/>
        <v>1.4206575041835889</v>
      </c>
      <c r="BD125">
        <f t="shared" si="248"/>
        <v>0.65999999999999992</v>
      </c>
      <c r="BE125">
        <f t="shared" si="209"/>
        <v>0.51944444444444371</v>
      </c>
      <c r="BF125">
        <f t="shared" si="210"/>
        <v>1.5196781500633509</v>
      </c>
      <c r="BG125">
        <f t="shared" si="211"/>
        <v>1.6186987959431114</v>
      </c>
      <c r="BH125">
        <f t="shared" si="181"/>
        <v>9.9020645879761227E-2</v>
      </c>
      <c r="BI125" t="str">
        <f t="shared" si="182"/>
        <v>Weak initial curl</v>
      </c>
      <c r="BJ125">
        <f t="shared" si="212"/>
        <v>20.575243367078382</v>
      </c>
      <c r="BK125">
        <f t="shared" si="213"/>
        <v>2.1378242621035395E-2</v>
      </c>
      <c r="BL125">
        <f t="shared" si="183"/>
        <v>1.6061957938818092</v>
      </c>
      <c r="BM125">
        <f t="shared" si="214"/>
        <v>1.7663985751125078</v>
      </c>
      <c r="BN125">
        <f t="shared" si="215"/>
        <v>2.4370377612199016E-2</v>
      </c>
      <c r="BP125">
        <f t="shared" si="216"/>
        <v>1.3985778090481282</v>
      </c>
      <c r="BQ125">
        <f t="shared" si="249"/>
        <v>0.69023999999999996</v>
      </c>
      <c r="BR125">
        <f t="shared" si="217"/>
        <v>0.52222222222222137</v>
      </c>
      <c r="BS125">
        <f t="shared" si="218"/>
        <v>1.5239795658389323</v>
      </c>
      <c r="BT125">
        <f t="shared" si="219"/>
        <v>1.6493813226297349</v>
      </c>
      <c r="BU125">
        <f t="shared" si="184"/>
        <v>0.12540175679080334</v>
      </c>
      <c r="BV125" t="str">
        <f t="shared" si="185"/>
        <v>No Curl</v>
      </c>
      <c r="BW125">
        <f t="shared" si="220"/>
        <v>20.648882728570161</v>
      </c>
      <c r="BX125">
        <f t="shared" si="221"/>
        <v>0</v>
      </c>
      <c r="BY125">
        <f t="shared" si="186"/>
        <v>1.6337842739097459</v>
      </c>
      <c r="BZ125">
        <f t="shared" si="222"/>
        <v>2.1994202127408569</v>
      </c>
      <c r="CA125">
        <f t="shared" si="223"/>
        <v>0</v>
      </c>
      <c r="CC125">
        <f t="shared" si="224"/>
        <v>1.3334213926991079</v>
      </c>
      <c r="CD125">
        <f t="shared" si="250"/>
        <v>0.8015399999999997</v>
      </c>
      <c r="CE125">
        <f t="shared" si="225"/>
        <v>0.52314814814814725</v>
      </c>
      <c r="CF125">
        <f t="shared" si="226"/>
        <v>1.494767522395438</v>
      </c>
      <c r="CG125">
        <f t="shared" si="227"/>
        <v>1.6561136520917683</v>
      </c>
      <c r="CH125">
        <f t="shared" si="187"/>
        <v>0.16134612969633022</v>
      </c>
      <c r="CI125" t="str">
        <f t="shared" si="188"/>
        <v>No Curl</v>
      </c>
      <c r="CJ125">
        <f t="shared" si="228"/>
        <v>20.414074677004244</v>
      </c>
      <c r="CK125">
        <f t="shared" si="229"/>
        <v>0</v>
      </c>
      <c r="CL125">
        <f t="shared" si="189"/>
        <v>1.6364870284675836</v>
      </c>
      <c r="CM125">
        <f t="shared" si="230"/>
        <v>2.8256260015367802</v>
      </c>
      <c r="CN125">
        <f t="shared" si="231"/>
        <v>0</v>
      </c>
    </row>
    <row r="126" spans="1:92" x14ac:dyDescent="0.25">
      <c r="A126">
        <v>1.1100000000000001</v>
      </c>
      <c r="B126">
        <f t="shared" si="252"/>
        <v>1.8763999999999996E-2</v>
      </c>
      <c r="C126">
        <f t="shared" si="169"/>
        <v>1.1258399999999997</v>
      </c>
      <c r="D126">
        <f t="shared" si="251"/>
        <v>0.52183098591549304</v>
      </c>
      <c r="E126">
        <f t="shared" si="170"/>
        <v>0.46350368250860974</v>
      </c>
      <c r="F126">
        <f t="shared" si="171"/>
        <v>8.6971830985915505E-3</v>
      </c>
      <c r="H126">
        <v>103</v>
      </c>
      <c r="I126">
        <v>10.3</v>
      </c>
      <c r="J126">
        <f t="shared" si="190"/>
        <v>1.4786666666666666</v>
      </c>
      <c r="K126">
        <f t="shared" si="232"/>
        <v>0.65999999999999992</v>
      </c>
      <c r="L126">
        <f t="shared" si="191"/>
        <v>0.99506505159264236</v>
      </c>
      <c r="M126" t="str">
        <f t="shared" si="174"/>
        <v>No Curl</v>
      </c>
      <c r="N126">
        <f t="shared" si="233"/>
        <v>18.980949999999986</v>
      </c>
      <c r="P126">
        <f t="shared" si="238"/>
        <v>1.4726513422100282</v>
      </c>
      <c r="Q126">
        <f t="shared" si="234"/>
        <v>0.65999999999999992</v>
      </c>
      <c r="R126">
        <f t="shared" si="239"/>
        <v>0.51018518518518485</v>
      </c>
      <c r="S126">
        <f t="shared" si="240"/>
        <v>1.4976950742339961</v>
      </c>
      <c r="T126">
        <f t="shared" si="241"/>
        <v>1.5227388062579634</v>
      </c>
      <c r="U126">
        <f t="shared" si="242"/>
        <v>2.5043732023967591E-2</v>
      </c>
      <c r="V126" t="str">
        <f t="shared" si="243"/>
        <v>Weak initial curl</v>
      </c>
      <c r="W126">
        <f t="shared" si="236"/>
        <v>20.522244674756372</v>
      </c>
      <c r="X126">
        <f t="shared" si="237"/>
        <v>3.6336834583848968E-2</v>
      </c>
      <c r="Y126">
        <f t="shared" si="244"/>
        <v>1.5194351804242827</v>
      </c>
      <c r="Z126">
        <f t="shared" si="245"/>
        <v>0.47218743168118543</v>
      </c>
      <c r="AA126">
        <f t="shared" si="235"/>
        <v>7.798839815356029E-2</v>
      </c>
      <c r="AC126">
        <f t="shared" si="192"/>
        <v>1.4518838459349206</v>
      </c>
      <c r="AD126">
        <f t="shared" si="246"/>
        <v>0.65999999999999992</v>
      </c>
      <c r="AE126">
        <f t="shared" si="193"/>
        <v>0.51296296296296251</v>
      </c>
      <c r="AF126">
        <f t="shared" si="194"/>
        <v>1.5017292019339228</v>
      </c>
      <c r="AG126">
        <f t="shared" si="195"/>
        <v>1.5515745579329234</v>
      </c>
      <c r="AH126">
        <f t="shared" si="175"/>
        <v>4.9845355999001417E-2</v>
      </c>
      <c r="AI126" t="str">
        <f t="shared" si="176"/>
        <v>Weak initial curl</v>
      </c>
      <c r="AJ126">
        <f t="shared" si="196"/>
        <v>20.587898709413924</v>
      </c>
      <c r="AK126">
        <f t="shared" si="197"/>
        <v>3.4323249675781396E-2</v>
      </c>
      <c r="AL126">
        <f t="shared" si="177"/>
        <v>1.5450975630149</v>
      </c>
      <c r="AM126">
        <f t="shared" si="198"/>
        <v>0.92423043488320311</v>
      </c>
      <c r="AN126">
        <f t="shared" si="199"/>
        <v>6.696830806514259E-2</v>
      </c>
      <c r="AP126">
        <f t="shared" si="200"/>
        <v>1.4314249787274667</v>
      </c>
      <c r="AQ126">
        <f t="shared" si="247"/>
        <v>0.65999999999999992</v>
      </c>
      <c r="AR126">
        <f t="shared" si="201"/>
        <v>0.51574074074074017</v>
      </c>
      <c r="AS126">
        <f t="shared" si="202"/>
        <v>1.5058348654871745</v>
      </c>
      <c r="AT126">
        <f t="shared" si="203"/>
        <v>1.580244752246885</v>
      </c>
      <c r="AU126">
        <f t="shared" si="178"/>
        <v>7.4409886759709165E-2</v>
      </c>
      <c r="AV126" t="str">
        <f t="shared" si="179"/>
        <v>Weak initial curl</v>
      </c>
      <c r="AW126">
        <f t="shared" si="204"/>
        <v>20.657116409966985</v>
      </c>
      <c r="AX126">
        <f t="shared" si="205"/>
        <v>3.3988330902628906E-2</v>
      </c>
      <c r="AY126">
        <f t="shared" si="180"/>
        <v>1.5707164089846093</v>
      </c>
      <c r="AZ126">
        <f t="shared" si="206"/>
        <v>1.3572695893270297</v>
      </c>
      <c r="BA126">
        <f t="shared" si="207"/>
        <v>6.6966351212794761E-2</v>
      </c>
      <c r="BC126">
        <f t="shared" si="208"/>
        <v>1.4117769729303398</v>
      </c>
      <c r="BD126">
        <f t="shared" si="248"/>
        <v>0.67386000000000013</v>
      </c>
      <c r="BE126">
        <f t="shared" si="209"/>
        <v>0.51851851851851782</v>
      </c>
      <c r="BF126">
        <f t="shared" si="210"/>
        <v>1.5101786406694431</v>
      </c>
      <c r="BG126">
        <f t="shared" si="211"/>
        <v>1.608580308408545</v>
      </c>
      <c r="BH126">
        <f t="shared" si="181"/>
        <v>9.8401667739102638E-2</v>
      </c>
      <c r="BI126" t="str">
        <f t="shared" si="182"/>
        <v>Curl</v>
      </c>
      <c r="BJ126">
        <f t="shared" si="212"/>
        <v>20.727211182084716</v>
      </c>
      <c r="BK126">
        <f t="shared" si="213"/>
        <v>2.2242619713019766E-2</v>
      </c>
      <c r="BL126">
        <f t="shared" si="183"/>
        <v>1.5961554626236414</v>
      </c>
      <c r="BM126">
        <f t="shared" si="214"/>
        <v>1.7663985751125069</v>
      </c>
      <c r="BN126">
        <f t="shared" si="215"/>
        <v>2.5973728680404224E-2</v>
      </c>
      <c r="BP126">
        <f t="shared" si="216"/>
        <v>1.389668042245733</v>
      </c>
      <c r="BQ126">
        <f t="shared" si="249"/>
        <v>0.70650000000000024</v>
      </c>
      <c r="BR126">
        <f t="shared" si="217"/>
        <v>0.52129629629629548</v>
      </c>
      <c r="BS126">
        <f t="shared" si="218"/>
        <v>1.5142709157692722</v>
      </c>
      <c r="BT126">
        <f t="shared" si="219"/>
        <v>1.6388737892928098</v>
      </c>
      <c r="BU126">
        <f t="shared" si="184"/>
        <v>0.12460287352353838</v>
      </c>
      <c r="BV126" t="str">
        <f t="shared" si="185"/>
        <v>No Curl</v>
      </c>
      <c r="BW126">
        <f t="shared" si="220"/>
        <v>20.801280685154055</v>
      </c>
      <c r="BX126">
        <f t="shared" si="221"/>
        <v>0</v>
      </c>
      <c r="BY126">
        <f t="shared" si="186"/>
        <v>1.6233761029865537</v>
      </c>
      <c r="BZ126">
        <f t="shared" si="222"/>
        <v>2.1994202127408586</v>
      </c>
      <c r="CA126">
        <f t="shared" si="223"/>
        <v>0</v>
      </c>
      <c r="CC126">
        <f t="shared" si="224"/>
        <v>1.3242090642647331</v>
      </c>
      <c r="CD126">
        <f t="shared" si="250"/>
        <v>0.8169599999999998</v>
      </c>
      <c r="CE126">
        <f t="shared" si="225"/>
        <v>0.52222222222222137</v>
      </c>
      <c r="CF126">
        <f t="shared" si="226"/>
        <v>1.4844404874275425</v>
      </c>
      <c r="CG126">
        <f t="shared" si="227"/>
        <v>1.6446719105903522</v>
      </c>
      <c r="CH126">
        <f t="shared" si="187"/>
        <v>0.16023142316280958</v>
      </c>
      <c r="CI126" t="str">
        <f t="shared" si="188"/>
        <v>No Curl</v>
      </c>
      <c r="CJ126">
        <f t="shared" si="228"/>
        <v>20.563551429243788</v>
      </c>
      <c r="CK126">
        <f t="shared" si="229"/>
        <v>0</v>
      </c>
      <c r="CL126">
        <f t="shared" si="189"/>
        <v>1.6251808831879426</v>
      </c>
      <c r="CM126">
        <f t="shared" si="230"/>
        <v>2.8256260015367798</v>
      </c>
      <c r="CN126">
        <f t="shared" si="231"/>
        <v>0</v>
      </c>
    </row>
    <row r="127" spans="1:92" x14ac:dyDescent="0.25">
      <c r="A127">
        <v>1.1200000000000001</v>
      </c>
      <c r="B127">
        <f t="shared" si="252"/>
        <v>1.8550999999999998E-2</v>
      </c>
      <c r="C127">
        <f t="shared" si="169"/>
        <v>1.1130599999999999</v>
      </c>
      <c r="D127">
        <f t="shared" si="251"/>
        <v>0.52112676056338036</v>
      </c>
      <c r="E127">
        <f t="shared" si="170"/>
        <v>0.46819287420568556</v>
      </c>
      <c r="F127">
        <f t="shared" si="171"/>
        <v>8.6854460093896725E-3</v>
      </c>
      <c r="H127">
        <v>104</v>
      </c>
      <c r="I127">
        <v>10.4</v>
      </c>
      <c r="J127">
        <f t="shared" si="190"/>
        <v>1.4713333333333332</v>
      </c>
      <c r="K127">
        <f t="shared" si="232"/>
        <v>0.65999999999999992</v>
      </c>
      <c r="L127">
        <f t="shared" si="191"/>
        <v>0.9950405770964833</v>
      </c>
      <c r="M127" t="str">
        <f t="shared" si="174"/>
        <v>No Curl</v>
      </c>
      <c r="N127">
        <f t="shared" si="233"/>
        <v>19.128449999999987</v>
      </c>
      <c r="P127">
        <f t="shared" si="238"/>
        <v>1.4634825470593631</v>
      </c>
      <c r="Q127">
        <f t="shared" si="234"/>
        <v>0.65999999999999992</v>
      </c>
      <c r="R127">
        <f t="shared" si="239"/>
        <v>0.50925925925925897</v>
      </c>
      <c r="S127">
        <f t="shared" si="240"/>
        <v>1.4883703556531513</v>
      </c>
      <c r="T127">
        <f t="shared" si="241"/>
        <v>1.5132581642469392</v>
      </c>
      <c r="U127">
        <f t="shared" si="242"/>
        <v>2.488780859378803E-2</v>
      </c>
      <c r="V127" t="str">
        <f t="shared" si="243"/>
        <v>Weak initial curl</v>
      </c>
      <c r="W127">
        <f t="shared" si="236"/>
        <v>20.672014182179772</v>
      </c>
      <c r="X127">
        <f t="shared" si="237"/>
        <v>3.7174379220104505E-2</v>
      </c>
      <c r="Y127">
        <f t="shared" si="244"/>
        <v>1.5099751069400069</v>
      </c>
      <c r="Z127">
        <f t="shared" si="245"/>
        <v>0.47218743168118538</v>
      </c>
      <c r="AA127">
        <f t="shared" si="235"/>
        <v>8.0646635391446037E-2</v>
      </c>
      <c r="AC127">
        <f t="shared" si="192"/>
        <v>1.4428398529910076</v>
      </c>
      <c r="AD127">
        <f t="shared" si="246"/>
        <v>0.65999999999999992</v>
      </c>
      <c r="AE127">
        <f t="shared" si="193"/>
        <v>0.51203703703703662</v>
      </c>
      <c r="AF127">
        <f t="shared" si="194"/>
        <v>1.4923747151104862</v>
      </c>
      <c r="AG127">
        <f t="shared" si="195"/>
        <v>1.5419095772299634</v>
      </c>
      <c r="AH127">
        <f t="shared" si="175"/>
        <v>4.9534862119477885E-2</v>
      </c>
      <c r="AI127" t="str">
        <f t="shared" si="176"/>
        <v>Weak initial curl</v>
      </c>
      <c r="AJ127">
        <f t="shared" si="196"/>
        <v>20.738071629607315</v>
      </c>
      <c r="AK127">
        <f t="shared" si="197"/>
        <v>3.5145636224449071E-2</v>
      </c>
      <c r="AL127">
        <f t="shared" si="177"/>
        <v>1.5354729284432787</v>
      </c>
      <c r="AM127">
        <f t="shared" si="198"/>
        <v>0.92423043488320211</v>
      </c>
      <c r="AN127">
        <f t="shared" si="199"/>
        <v>6.9482555590750922E-2</v>
      </c>
      <c r="AP127">
        <f t="shared" si="200"/>
        <v>1.4225050425823385</v>
      </c>
      <c r="AQ127">
        <f t="shared" si="247"/>
        <v>0.65999999999999992</v>
      </c>
      <c r="AR127">
        <f t="shared" si="201"/>
        <v>0.51481481481481428</v>
      </c>
      <c r="AS127">
        <f t="shared" si="202"/>
        <v>1.4964512435406061</v>
      </c>
      <c r="AT127">
        <f t="shared" si="203"/>
        <v>1.5703974444988762</v>
      </c>
      <c r="AU127">
        <f t="shared" si="178"/>
        <v>7.3946200958268871E-2</v>
      </c>
      <c r="AV127" t="str">
        <f t="shared" si="179"/>
        <v>Weak initial curl</v>
      </c>
      <c r="AW127">
        <f t="shared" si="204"/>
        <v>20.807699896515704</v>
      </c>
      <c r="AX127">
        <f t="shared" si="205"/>
        <v>3.4795717709626584E-2</v>
      </c>
      <c r="AY127">
        <f t="shared" si="180"/>
        <v>1.5609284771834586</v>
      </c>
      <c r="AZ127">
        <f t="shared" si="206"/>
        <v>1.3572695893270286</v>
      </c>
      <c r="BA127">
        <f t="shared" si="207"/>
        <v>6.9455325441981172E-2</v>
      </c>
      <c r="BC127">
        <f t="shared" si="208"/>
        <v>1.401923047426771</v>
      </c>
      <c r="BD127">
        <f t="shared" si="248"/>
        <v>0.69023999999999996</v>
      </c>
      <c r="BE127">
        <f t="shared" si="209"/>
        <v>0.51759259259259194</v>
      </c>
      <c r="BF127">
        <f t="shared" si="210"/>
        <v>1.4996378908856089</v>
      </c>
      <c r="BG127">
        <f t="shared" si="211"/>
        <v>1.5973527343444456</v>
      </c>
      <c r="BH127">
        <f t="shared" si="181"/>
        <v>9.8401667739102638E-2</v>
      </c>
      <c r="BI127" t="str">
        <f t="shared" si="182"/>
        <v>Curl</v>
      </c>
      <c r="BJ127">
        <f t="shared" si="212"/>
        <v>20.87822904615166</v>
      </c>
      <c r="BK127">
        <f t="shared" si="213"/>
        <v>2.3203138393530352E-2</v>
      </c>
      <c r="BL127">
        <f t="shared" si="183"/>
        <v>1.5856197549935962</v>
      </c>
      <c r="BM127">
        <f t="shared" si="214"/>
        <v>1.7781392311935986</v>
      </c>
      <c r="BN127">
        <f t="shared" si="215"/>
        <v>2.7648397794314019E-2</v>
      </c>
      <c r="BP127">
        <f t="shared" si="216"/>
        <v>1.3806854146619874</v>
      </c>
      <c r="BQ127">
        <f t="shared" si="249"/>
        <v>0.72264000000000017</v>
      </c>
      <c r="BR127">
        <f t="shared" si="217"/>
        <v>0.52037037037036959</v>
      </c>
      <c r="BS127">
        <f t="shared" si="218"/>
        <v>1.5044828719460355</v>
      </c>
      <c r="BT127">
        <f t="shared" si="219"/>
        <v>1.628280329230082</v>
      </c>
      <c r="BU127">
        <f t="shared" si="184"/>
        <v>0.12379745728404734</v>
      </c>
      <c r="BV127" t="str">
        <f t="shared" si="185"/>
        <v>No Curl</v>
      </c>
      <c r="BW127">
        <f t="shared" si="220"/>
        <v>20.952707776730982</v>
      </c>
      <c r="BX127">
        <f t="shared" si="221"/>
        <v>0</v>
      </c>
      <c r="BY127">
        <f t="shared" si="186"/>
        <v>1.612882817886671</v>
      </c>
      <c r="BZ127">
        <f t="shared" si="222"/>
        <v>2.1994202127408591</v>
      </c>
      <c r="CA127">
        <f t="shared" si="223"/>
        <v>0</v>
      </c>
      <c r="CC127">
        <f t="shared" si="224"/>
        <v>1.3149392213085771</v>
      </c>
      <c r="CD127">
        <f t="shared" si="250"/>
        <v>0.83225999999999989</v>
      </c>
      <c r="CE127">
        <f t="shared" si="225"/>
        <v>0.52037037037036959</v>
      </c>
      <c r="CF127">
        <f t="shared" si="226"/>
        <v>1.4740489785883748</v>
      </c>
      <c r="CG127">
        <f t="shared" si="227"/>
        <v>1.633158735868173</v>
      </c>
      <c r="CH127">
        <f t="shared" si="187"/>
        <v>0.15910975727979793</v>
      </c>
      <c r="CI127" t="str">
        <f t="shared" si="188"/>
        <v>No Curl</v>
      </c>
      <c r="CJ127">
        <f t="shared" si="228"/>
        <v>20.711995477986541</v>
      </c>
      <c r="CK127">
        <f t="shared" si="229"/>
        <v>0</v>
      </c>
      <c r="CL127">
        <f t="shared" si="189"/>
        <v>1.6138041512435317</v>
      </c>
      <c r="CM127">
        <f t="shared" si="230"/>
        <v>2.8256260015367807</v>
      </c>
      <c r="CN127">
        <f t="shared" si="231"/>
        <v>0</v>
      </c>
    </row>
    <row r="128" spans="1:92" x14ac:dyDescent="0.25">
      <c r="A128">
        <v>1.1299999999999999</v>
      </c>
      <c r="B128">
        <f t="shared" si="252"/>
        <v>1.8336000000000002E-2</v>
      </c>
      <c r="C128">
        <f t="shared" si="169"/>
        <v>1.10016</v>
      </c>
      <c r="D128">
        <f t="shared" si="251"/>
        <v>0.52042253521126769</v>
      </c>
      <c r="E128">
        <f t="shared" si="170"/>
        <v>0.47304258945177763</v>
      </c>
      <c r="F128">
        <f t="shared" si="171"/>
        <v>8.6737089201877962E-3</v>
      </c>
      <c r="H128">
        <v>105</v>
      </c>
      <c r="I128">
        <v>10.5</v>
      </c>
      <c r="J128">
        <f t="shared" si="190"/>
        <v>1.4639999999999997</v>
      </c>
      <c r="K128">
        <f t="shared" si="232"/>
        <v>0.65999999999999992</v>
      </c>
      <c r="L128">
        <f t="shared" si="191"/>
        <v>0.99501585863162656</v>
      </c>
      <c r="M128" t="str">
        <f t="shared" si="174"/>
        <v>No Curl</v>
      </c>
      <c r="N128">
        <f t="shared" si="233"/>
        <v>19.275216666666655</v>
      </c>
      <c r="P128">
        <f t="shared" si="238"/>
        <v>1.4543238672554415</v>
      </c>
      <c r="Q128">
        <f t="shared" si="234"/>
        <v>0.65999999999999992</v>
      </c>
      <c r="R128">
        <f t="shared" si="239"/>
        <v>0.50833333333333308</v>
      </c>
      <c r="S128">
        <f t="shared" si="240"/>
        <v>1.4790559244394232</v>
      </c>
      <c r="T128">
        <f t="shared" si="241"/>
        <v>1.5037879816234045</v>
      </c>
      <c r="U128">
        <f t="shared" si="242"/>
        <v>2.4732057183981526E-2</v>
      </c>
      <c r="V128" t="str">
        <f t="shared" si="243"/>
        <v>Weak initial curl</v>
      </c>
      <c r="W128">
        <f t="shared" si="236"/>
        <v>20.820851217745087</v>
      </c>
      <c r="X128">
        <f t="shared" si="237"/>
        <v>3.8017067714597154E-2</v>
      </c>
      <c r="Y128">
        <f t="shared" si="244"/>
        <v>1.5005254701512774</v>
      </c>
      <c r="Z128">
        <f t="shared" si="245"/>
        <v>0.47218743168118643</v>
      </c>
      <c r="AA128">
        <f t="shared" si="235"/>
        <v>8.3364641567072198E-2</v>
      </c>
      <c r="AC128">
        <f t="shared" si="192"/>
        <v>1.4338058040438042</v>
      </c>
      <c r="AD128">
        <f t="shared" si="246"/>
        <v>0.65999999999999992</v>
      </c>
      <c r="AE128">
        <f t="shared" si="193"/>
        <v>0.51111111111111074</v>
      </c>
      <c r="AF128">
        <f t="shared" si="194"/>
        <v>1.4830305136761217</v>
      </c>
      <c r="AG128">
        <f t="shared" si="195"/>
        <v>1.5322552233084377</v>
      </c>
      <c r="AH128">
        <f t="shared" si="175"/>
        <v>4.9224709632316732E-2</v>
      </c>
      <c r="AI128" t="str">
        <f t="shared" si="176"/>
        <v>Weak initial curl</v>
      </c>
      <c r="AJ128">
        <f t="shared" si="196"/>
        <v>20.887309101118365</v>
      </c>
      <c r="AK128">
        <f t="shared" si="197"/>
        <v>3.5973166136802098E-2</v>
      </c>
      <c r="AL128">
        <f t="shared" si="177"/>
        <v>1.5258588762919558</v>
      </c>
      <c r="AM128">
        <f t="shared" si="198"/>
        <v>0.92423043488320122</v>
      </c>
      <c r="AN128">
        <f t="shared" si="199"/>
        <v>7.2055500162992198E-2</v>
      </c>
      <c r="AP128">
        <f t="shared" si="200"/>
        <v>1.4135216855445518</v>
      </c>
      <c r="AQ128">
        <f t="shared" si="247"/>
        <v>0.67386000000000013</v>
      </c>
      <c r="AR128">
        <f t="shared" si="201"/>
        <v>0.5138888888888884</v>
      </c>
      <c r="AS128">
        <f t="shared" si="202"/>
        <v>1.4870009038877068</v>
      </c>
      <c r="AT128">
        <f t="shared" si="203"/>
        <v>1.5604801222308642</v>
      </c>
      <c r="AU128">
        <f t="shared" si="178"/>
        <v>7.3479218343156183E-2</v>
      </c>
      <c r="AV128" t="str">
        <f t="shared" si="179"/>
        <v>Curl</v>
      </c>
      <c r="AW128">
        <f t="shared" si="204"/>
        <v>20.957345020869763</v>
      </c>
      <c r="AX128">
        <f t="shared" si="205"/>
        <v>3.5685247106299924E-2</v>
      </c>
      <c r="AY128">
        <f t="shared" si="180"/>
        <v>1.5510709530262634</v>
      </c>
      <c r="AZ128">
        <f t="shared" si="206"/>
        <v>1.3572695893270283</v>
      </c>
      <c r="BA128">
        <f t="shared" si="207"/>
        <v>7.2010103077122023E-2</v>
      </c>
      <c r="BC128">
        <f t="shared" si="208"/>
        <v>1.3919050802915445</v>
      </c>
      <c r="BD128">
        <f t="shared" si="248"/>
        <v>0.70650000000000024</v>
      </c>
      <c r="BE128">
        <f t="shared" si="209"/>
        <v>0.51666666666666605</v>
      </c>
      <c r="BF128">
        <f t="shared" si="210"/>
        <v>1.4889216656739557</v>
      </c>
      <c r="BG128">
        <f t="shared" si="211"/>
        <v>1.5859382510563655</v>
      </c>
      <c r="BH128">
        <f t="shared" si="181"/>
        <v>9.8401667739102638E-2</v>
      </c>
      <c r="BI128" t="str">
        <f t="shared" si="182"/>
        <v>Curl</v>
      </c>
      <c r="BJ128">
        <f t="shared" si="212"/>
        <v>21.028192835240219</v>
      </c>
      <c r="BK128">
        <f t="shared" si="213"/>
        <v>2.4259150186432463E-2</v>
      </c>
      <c r="BL128">
        <f t="shared" si="183"/>
        <v>1.574908725045898</v>
      </c>
      <c r="BM128">
        <f t="shared" si="214"/>
        <v>1.7902363652717084</v>
      </c>
      <c r="BN128">
        <f t="shared" si="215"/>
        <v>2.940111440956765E-2</v>
      </c>
      <c r="BP128">
        <f t="shared" si="216"/>
        <v>1.3716305381064107</v>
      </c>
      <c r="BQ128">
        <f t="shared" si="249"/>
        <v>0.73866000000000009</v>
      </c>
      <c r="BR128">
        <f t="shared" si="217"/>
        <v>0.51944444444444371</v>
      </c>
      <c r="BS128">
        <f t="shared" si="218"/>
        <v>1.4946161010358887</v>
      </c>
      <c r="BT128">
        <f t="shared" si="219"/>
        <v>1.6176016639653652</v>
      </c>
      <c r="BU128">
        <f t="shared" si="184"/>
        <v>0.12298556292947727</v>
      </c>
      <c r="BV128" t="str">
        <f t="shared" si="185"/>
        <v>No Curl</v>
      </c>
      <c r="BW128">
        <f t="shared" si="220"/>
        <v>21.103156063925585</v>
      </c>
      <c r="BX128">
        <f t="shared" si="221"/>
        <v>0</v>
      </c>
      <c r="BY128">
        <f t="shared" si="186"/>
        <v>1.6023051333109632</v>
      </c>
      <c r="BZ128">
        <f t="shared" si="222"/>
        <v>2.1994202127408595</v>
      </c>
      <c r="CA128">
        <f t="shared" si="223"/>
        <v>0</v>
      </c>
      <c r="CC128">
        <f t="shared" si="224"/>
        <v>1.305603303274038</v>
      </c>
      <c r="CD128">
        <f t="shared" si="250"/>
        <v>0.84743999999999986</v>
      </c>
      <c r="CE128">
        <f t="shared" si="225"/>
        <v>0.51944444444444371</v>
      </c>
      <c r="CF128">
        <f t="shared" si="226"/>
        <v>1.4635833994802376</v>
      </c>
      <c r="CG128">
        <f t="shared" si="227"/>
        <v>1.6215634956864378</v>
      </c>
      <c r="CH128">
        <f t="shared" si="187"/>
        <v>0.1579800962061999</v>
      </c>
      <c r="CI128" t="str">
        <f t="shared" si="188"/>
        <v>No Curl</v>
      </c>
      <c r="CJ128">
        <f t="shared" si="228"/>
        <v>20.859400375845379</v>
      </c>
      <c r="CK128">
        <f t="shared" si="229"/>
        <v>0</v>
      </c>
      <c r="CL128">
        <f t="shared" si="189"/>
        <v>1.6023463263983535</v>
      </c>
      <c r="CM128">
        <f t="shared" si="230"/>
        <v>2.8256260015367811</v>
      </c>
      <c r="CN128">
        <f t="shared" si="231"/>
        <v>0</v>
      </c>
    </row>
    <row r="129" spans="1:92" x14ac:dyDescent="0.25">
      <c r="A129">
        <v>1.1399999999999999</v>
      </c>
      <c r="B129">
        <f t="shared" si="252"/>
        <v>1.8119000000000003E-2</v>
      </c>
      <c r="C129">
        <f t="shared" si="169"/>
        <v>1.0871400000000002</v>
      </c>
      <c r="D129">
        <f t="shared" si="251"/>
        <v>0.51971830985915501</v>
      </c>
      <c r="E129">
        <f t="shared" si="170"/>
        <v>0.47806014851735279</v>
      </c>
      <c r="F129">
        <f t="shared" si="171"/>
        <v>8.6619718309859164E-3</v>
      </c>
      <c r="H129">
        <v>106</v>
      </c>
      <c r="I129">
        <v>10.6</v>
      </c>
      <c r="J129">
        <f t="shared" si="190"/>
        <v>1.4566666666666663</v>
      </c>
      <c r="K129">
        <f t="shared" si="232"/>
        <v>0.65999999999999992</v>
      </c>
      <c r="L129">
        <f t="shared" si="191"/>
        <v>0.99499089253187611</v>
      </c>
      <c r="M129" t="str">
        <f t="shared" si="174"/>
        <v>No Curl</v>
      </c>
      <c r="N129">
        <f t="shared" si="233"/>
        <v>19.421249999999986</v>
      </c>
      <c r="P129">
        <f t="shared" si="238"/>
        <v>1.4451753027982637</v>
      </c>
      <c r="Q129">
        <f t="shared" si="234"/>
        <v>0.65999999999999992</v>
      </c>
      <c r="R129">
        <f t="shared" si="239"/>
        <v>0.5074074074074072</v>
      </c>
      <c r="S129">
        <f t="shared" si="240"/>
        <v>1.469751780592812</v>
      </c>
      <c r="T129">
        <f t="shared" si="241"/>
        <v>1.4943282583873596</v>
      </c>
      <c r="U129">
        <f t="shared" si="242"/>
        <v>2.4576477794547968E-2</v>
      </c>
      <c r="V129" t="str">
        <f t="shared" si="243"/>
        <v>Weak initial curl</v>
      </c>
      <c r="W129">
        <f t="shared" si="236"/>
        <v>20.968756810189028</v>
      </c>
      <c r="X129">
        <f t="shared" si="237"/>
        <v>3.8864900067326916E-2</v>
      </c>
      <c r="Y129">
        <f t="shared" si="244"/>
        <v>1.4910862700580945</v>
      </c>
      <c r="Z129">
        <f t="shared" si="245"/>
        <v>0.47218743168118654</v>
      </c>
      <c r="AA129">
        <f t="shared" si="235"/>
        <v>8.6142780406142858E-2</v>
      </c>
      <c r="AC129">
        <f t="shared" si="192"/>
        <v>1.4247816990933102</v>
      </c>
      <c r="AD129">
        <f t="shared" si="246"/>
        <v>0.65999999999999992</v>
      </c>
      <c r="AE129">
        <f t="shared" si="193"/>
        <v>0.51018518518518485</v>
      </c>
      <c r="AF129">
        <f t="shared" si="194"/>
        <v>1.4736965976308289</v>
      </c>
      <c r="AG129">
        <f t="shared" si="195"/>
        <v>1.5226114961683461</v>
      </c>
      <c r="AH129">
        <f t="shared" si="175"/>
        <v>4.8914898537517959E-2</v>
      </c>
      <c r="AI129" t="str">
        <f t="shared" si="176"/>
        <v>Weak initial curl</v>
      </c>
      <c r="AJ129">
        <f t="shared" si="196"/>
        <v>21.035612152485978</v>
      </c>
      <c r="AK129">
        <f t="shared" si="197"/>
        <v>3.6805839412840477E-2</v>
      </c>
      <c r="AL129">
        <f t="shared" si="177"/>
        <v>1.5162554065609317</v>
      </c>
      <c r="AM129">
        <f t="shared" si="198"/>
        <v>0.92423043488320089</v>
      </c>
      <c r="AN129">
        <f t="shared" si="199"/>
        <v>7.4687505472600432E-2</v>
      </c>
      <c r="AP129">
        <f t="shared" si="200"/>
        <v>1.4035246337928591</v>
      </c>
      <c r="AQ129">
        <f t="shared" si="247"/>
        <v>0.69023999999999996</v>
      </c>
      <c r="AR129">
        <f t="shared" si="201"/>
        <v>0.51296296296296251</v>
      </c>
      <c r="AS129">
        <f t="shared" si="202"/>
        <v>1.4764841745421273</v>
      </c>
      <c r="AT129">
        <f t="shared" si="203"/>
        <v>1.549443715291398</v>
      </c>
      <c r="AU129">
        <f t="shared" si="178"/>
        <v>7.3479218343156183E-2</v>
      </c>
      <c r="AV129" t="str">
        <f t="shared" si="179"/>
        <v>Curl</v>
      </c>
      <c r="AW129">
        <f t="shared" si="204"/>
        <v>21.106045111258535</v>
      </c>
      <c r="AX129">
        <f t="shared" si="205"/>
        <v>3.6670919092648926E-2</v>
      </c>
      <c r="AY129">
        <f t="shared" si="180"/>
        <v>1.5405571944684151</v>
      </c>
      <c r="AZ129">
        <f t="shared" si="206"/>
        <v>1.3665342255683377</v>
      </c>
      <c r="BA129">
        <f t="shared" si="207"/>
        <v>7.4637977400676209E-2</v>
      </c>
      <c r="BC129">
        <f t="shared" si="208"/>
        <v>1.3817243196939433</v>
      </c>
      <c r="BD129">
        <f t="shared" si="248"/>
        <v>0.72264000000000017</v>
      </c>
      <c r="BE129">
        <f t="shared" si="209"/>
        <v>0.51574074074074017</v>
      </c>
      <c r="BF129">
        <f t="shared" si="210"/>
        <v>1.4780313002018839</v>
      </c>
      <c r="BG129">
        <f t="shared" si="211"/>
        <v>1.5743382807098234</v>
      </c>
      <c r="BH129">
        <f t="shared" si="181"/>
        <v>9.8401667739102638E-2</v>
      </c>
      <c r="BI129" t="str">
        <f t="shared" si="182"/>
        <v>Curl</v>
      </c>
      <c r="BJ129">
        <f t="shared" si="212"/>
        <v>21.177085001807615</v>
      </c>
      <c r="BK129">
        <f t="shared" si="213"/>
        <v>2.5409989036967506E-2</v>
      </c>
      <c r="BL129">
        <f t="shared" si="183"/>
        <v>1.5640237121814646</v>
      </c>
      <c r="BM129">
        <f t="shared" si="214"/>
        <v>1.8026998312252089</v>
      </c>
      <c r="BN129">
        <f t="shared" si="215"/>
        <v>3.1238560263122519E-2</v>
      </c>
      <c r="BP129">
        <f t="shared" si="216"/>
        <v>1.3625040243885225</v>
      </c>
      <c r="BQ129">
        <f t="shared" si="249"/>
        <v>0.75455999999999979</v>
      </c>
      <c r="BR129">
        <f t="shared" si="217"/>
        <v>0.51851851851851782</v>
      </c>
      <c r="BS129">
        <f t="shared" si="218"/>
        <v>1.4846712697054985</v>
      </c>
      <c r="BT129">
        <f t="shared" si="219"/>
        <v>1.6068385150224729</v>
      </c>
      <c r="BU129">
        <f t="shared" si="184"/>
        <v>0.1221672453169752</v>
      </c>
      <c r="BV129" t="str">
        <f t="shared" si="185"/>
        <v>No Curl</v>
      </c>
      <c r="BW129">
        <f t="shared" si="220"/>
        <v>21.252617674029175</v>
      </c>
      <c r="BX129">
        <f t="shared" si="221"/>
        <v>0</v>
      </c>
      <c r="BY129">
        <f t="shared" si="186"/>
        <v>1.5916437639602974</v>
      </c>
      <c r="BZ129">
        <f t="shared" si="222"/>
        <v>2.1994202127408586</v>
      </c>
      <c r="CA129">
        <f t="shared" si="223"/>
        <v>0</v>
      </c>
      <c r="CC129">
        <f t="shared" si="224"/>
        <v>1.2962765405023557</v>
      </c>
      <c r="CD129">
        <f t="shared" si="250"/>
        <v>0.84743999999999986</v>
      </c>
      <c r="CE129">
        <f t="shared" si="225"/>
        <v>0.51851851851851782</v>
      </c>
      <c r="CF129">
        <f t="shared" si="226"/>
        <v>1.4531280834364644</v>
      </c>
      <c r="CG129">
        <f t="shared" si="227"/>
        <v>1.6099796263705735</v>
      </c>
      <c r="CH129">
        <f t="shared" si="187"/>
        <v>0.15685154293410886</v>
      </c>
      <c r="CI129" t="str">
        <f t="shared" si="188"/>
        <v>No Curl</v>
      </c>
      <c r="CJ129">
        <f t="shared" si="228"/>
        <v>21.005758715793402</v>
      </c>
      <c r="CK129">
        <f t="shared" si="229"/>
        <v>0</v>
      </c>
      <c r="CL129">
        <f t="shared" si="189"/>
        <v>1.5908997376627725</v>
      </c>
      <c r="CM129">
        <f t="shared" si="230"/>
        <v>2.8256260015367807</v>
      </c>
      <c r="CN129">
        <f t="shared" si="231"/>
        <v>0</v>
      </c>
    </row>
    <row r="130" spans="1:92" x14ac:dyDescent="0.25">
      <c r="A130">
        <v>1.1499999999999999</v>
      </c>
      <c r="B130">
        <f t="shared" si="252"/>
        <v>1.7899999999999999E-2</v>
      </c>
      <c r="C130">
        <f t="shared" si="169"/>
        <v>1.0739999999999998</v>
      </c>
      <c r="D130">
        <f t="shared" si="251"/>
        <v>0.51901408450704234</v>
      </c>
      <c r="E130">
        <f t="shared" si="170"/>
        <v>0.48325333752983463</v>
      </c>
      <c r="F130">
        <f t="shared" si="171"/>
        <v>8.6502347417840401E-3</v>
      </c>
      <c r="H130">
        <v>107</v>
      </c>
      <c r="I130">
        <v>10.7</v>
      </c>
      <c r="J130">
        <f t="shared" si="190"/>
        <v>1.4493333333333329</v>
      </c>
      <c r="K130">
        <f t="shared" si="232"/>
        <v>0.65999999999999992</v>
      </c>
      <c r="L130">
        <f t="shared" si="191"/>
        <v>0.99496567505720823</v>
      </c>
      <c r="M130" t="str">
        <f t="shared" si="174"/>
        <v>No Curl</v>
      </c>
      <c r="N130">
        <f t="shared" si="233"/>
        <v>19.566549999999985</v>
      </c>
      <c r="P130">
        <f t="shared" si="238"/>
        <v>1.4360368536878296</v>
      </c>
      <c r="Q130">
        <f t="shared" si="234"/>
        <v>0.65999999999999992</v>
      </c>
      <c r="R130">
        <f t="shared" si="239"/>
        <v>0.50648148148148131</v>
      </c>
      <c r="S130">
        <f t="shared" si="240"/>
        <v>1.4604579241133173</v>
      </c>
      <c r="T130">
        <f t="shared" si="241"/>
        <v>1.4848789945388043</v>
      </c>
      <c r="U130">
        <f t="shared" si="242"/>
        <v>2.4421070425487357E-2</v>
      </c>
      <c r="V130" t="str">
        <f t="shared" si="243"/>
        <v>Weak initial curl</v>
      </c>
      <c r="W130">
        <f t="shared" si="236"/>
        <v>21.11573198824831</v>
      </c>
      <c r="X130">
        <f t="shared" si="237"/>
        <v>3.971787627829379E-2</v>
      </c>
      <c r="Y130">
        <f t="shared" si="244"/>
        <v>1.4816575066604576</v>
      </c>
      <c r="Z130">
        <f t="shared" si="245"/>
        <v>0.47218743168118565</v>
      </c>
      <c r="AA130">
        <f t="shared" si="235"/>
        <v>8.8981415634362113E-2</v>
      </c>
      <c r="AC130">
        <f t="shared" si="192"/>
        <v>1.4156930939214916</v>
      </c>
      <c r="AD130">
        <f t="shared" si="246"/>
        <v>0.67386000000000013</v>
      </c>
      <c r="AE130">
        <f t="shared" si="193"/>
        <v>0.50925925925925897</v>
      </c>
      <c r="AF130">
        <f t="shared" si="194"/>
        <v>1.4642959669746081</v>
      </c>
      <c r="AG130">
        <f t="shared" si="195"/>
        <v>1.512898840027723</v>
      </c>
      <c r="AH130">
        <f t="shared" si="175"/>
        <v>4.8602873053115725E-2</v>
      </c>
      <c r="AI130" t="str">
        <f t="shared" si="176"/>
        <v>Curl</v>
      </c>
      <c r="AJ130">
        <f t="shared" si="196"/>
        <v>21.182981812249061</v>
      </c>
      <c r="AK130">
        <f t="shared" si="197"/>
        <v>3.7720656052564201E-2</v>
      </c>
      <c r="AL130">
        <f t="shared" si="177"/>
        <v>1.5065832955711307</v>
      </c>
      <c r="AM130">
        <f t="shared" si="198"/>
        <v>0.92423043488320145</v>
      </c>
      <c r="AN130">
        <f t="shared" si="199"/>
        <v>7.7387102293632326E-2</v>
      </c>
      <c r="AP130">
        <f t="shared" si="200"/>
        <v>1.3933607597983235</v>
      </c>
      <c r="AQ130">
        <f t="shared" si="247"/>
        <v>0.70650000000000024</v>
      </c>
      <c r="AR130">
        <f t="shared" si="201"/>
        <v>0.51203703703703662</v>
      </c>
      <c r="AS130">
        <f t="shared" si="202"/>
        <v>1.4657919510188266</v>
      </c>
      <c r="AT130">
        <f t="shared" si="203"/>
        <v>1.5382231422393322</v>
      </c>
      <c r="AU130">
        <f t="shared" si="178"/>
        <v>7.3479218343156183E-2</v>
      </c>
      <c r="AV130" t="str">
        <f t="shared" si="179"/>
        <v>Curl</v>
      </c>
      <c r="AW130">
        <f t="shared" si="204"/>
        <v>21.253693528712748</v>
      </c>
      <c r="AX130">
        <f t="shared" si="205"/>
        <v>3.775207793444206E-2</v>
      </c>
      <c r="AY130">
        <f t="shared" si="180"/>
        <v>1.529868033172944</v>
      </c>
      <c r="AZ130">
        <f t="shared" si="206"/>
        <v>1.3760840062792581</v>
      </c>
      <c r="BA130">
        <f t="shared" si="207"/>
        <v>7.7345677169237501E-2</v>
      </c>
      <c r="BC130">
        <f t="shared" si="208"/>
        <v>1.3713868155833639</v>
      </c>
      <c r="BD130">
        <f t="shared" si="248"/>
        <v>0.73866000000000009</v>
      </c>
      <c r="BE130">
        <f t="shared" si="209"/>
        <v>0.5138888888888884</v>
      </c>
      <c r="BF130">
        <f t="shared" si="210"/>
        <v>1.466973266103746</v>
      </c>
      <c r="BG130">
        <f t="shared" si="211"/>
        <v>1.562559716624127</v>
      </c>
      <c r="BH130">
        <f t="shared" si="181"/>
        <v>9.8401667739102638E-2</v>
      </c>
      <c r="BI130" t="str">
        <f t="shared" si="182"/>
        <v>Curl</v>
      </c>
      <c r="BJ130">
        <f t="shared" si="212"/>
        <v>21.324888131827805</v>
      </c>
      <c r="BK130">
        <f t="shared" si="213"/>
        <v>2.6660130400501136E-2</v>
      </c>
      <c r="BL130">
        <f t="shared" si="183"/>
        <v>1.5529711898951049</v>
      </c>
      <c r="BM130">
        <f t="shared" si="214"/>
        <v>1.8155339570312807</v>
      </c>
      <c r="BN130">
        <f t="shared" si="215"/>
        <v>3.3167915334253541E-2</v>
      </c>
      <c r="BP130">
        <f t="shared" si="216"/>
        <v>1.3533064853178425</v>
      </c>
      <c r="BQ130">
        <f t="shared" si="249"/>
        <v>0.7703399999999998</v>
      </c>
      <c r="BR130">
        <f t="shared" si="217"/>
        <v>0.51759259259259194</v>
      </c>
      <c r="BS130">
        <f t="shared" si="218"/>
        <v>1.4746490446215317</v>
      </c>
      <c r="BT130">
        <f t="shared" si="219"/>
        <v>1.5959916039252193</v>
      </c>
      <c r="BU130">
        <f t="shared" si="184"/>
        <v>0.12134255930368842</v>
      </c>
      <c r="BV130" t="str">
        <f t="shared" si="185"/>
        <v>No Curl</v>
      </c>
      <c r="BW130">
        <f t="shared" si="220"/>
        <v>21.401084800999726</v>
      </c>
      <c r="BX130">
        <f t="shared" si="221"/>
        <v>0</v>
      </c>
      <c r="BY130">
        <f t="shared" si="186"/>
        <v>1.5808994245355394</v>
      </c>
      <c r="BZ130">
        <f t="shared" si="222"/>
        <v>2.1994202127408595</v>
      </c>
      <c r="CA130">
        <f t="shared" si="223"/>
        <v>0</v>
      </c>
      <c r="CC130">
        <f t="shared" si="224"/>
        <v>1.2868842973585453</v>
      </c>
      <c r="CD130">
        <f t="shared" si="250"/>
        <v>0.86249999999999993</v>
      </c>
      <c r="CE130">
        <f t="shared" si="225"/>
        <v>0.51759259259259194</v>
      </c>
      <c r="CF130">
        <f t="shared" si="226"/>
        <v>1.4425993637903882</v>
      </c>
      <c r="CG130">
        <f t="shared" si="227"/>
        <v>1.5983144302222319</v>
      </c>
      <c r="CH130">
        <f t="shared" si="187"/>
        <v>0.1557150664318433</v>
      </c>
      <c r="CI130" t="str">
        <f t="shared" si="188"/>
        <v>No Curl</v>
      </c>
      <c r="CJ130">
        <f t="shared" si="228"/>
        <v>21.151071524137048</v>
      </c>
      <c r="CK130">
        <f t="shared" si="229"/>
        <v>0</v>
      </c>
      <c r="CL130">
        <f t="shared" si="189"/>
        <v>1.5793727859000239</v>
      </c>
      <c r="CM130">
        <f t="shared" si="230"/>
        <v>2.8256260015367802</v>
      </c>
      <c r="CN130">
        <f t="shared" si="231"/>
        <v>0</v>
      </c>
    </row>
    <row r="131" spans="1:92" x14ac:dyDescent="0.25">
      <c r="A131">
        <v>1.1599999999999999</v>
      </c>
      <c r="B131">
        <f t="shared" si="252"/>
        <v>1.7679E-2</v>
      </c>
      <c r="C131">
        <f t="shared" si="169"/>
        <v>1.06074</v>
      </c>
      <c r="D131">
        <f t="shared" si="251"/>
        <v>0.51830985915492966</v>
      </c>
      <c r="E131">
        <f t="shared" si="170"/>
        <v>0.48863044587262633</v>
      </c>
      <c r="F131">
        <f t="shared" si="171"/>
        <v>8.6384976525821604E-3</v>
      </c>
      <c r="H131">
        <v>108</v>
      </c>
      <c r="I131">
        <v>10.8</v>
      </c>
      <c r="J131">
        <f t="shared" si="190"/>
        <v>1.4419999999999995</v>
      </c>
      <c r="K131">
        <f t="shared" si="232"/>
        <v>0.65999999999999992</v>
      </c>
      <c r="L131">
        <f t="shared" si="191"/>
        <v>0.99494020239190428</v>
      </c>
      <c r="M131" t="str">
        <f t="shared" si="174"/>
        <v>No Curl</v>
      </c>
      <c r="N131">
        <f t="shared" si="233"/>
        <v>19.711116666666651</v>
      </c>
      <c r="P131">
        <f t="shared" si="238"/>
        <v>1.4269085199241391</v>
      </c>
      <c r="Q131">
        <f t="shared" si="234"/>
        <v>0.65999999999999992</v>
      </c>
      <c r="R131">
        <f t="shared" si="239"/>
        <v>0.50555555555555542</v>
      </c>
      <c r="S131">
        <f t="shared" si="240"/>
        <v>1.4511743550009393</v>
      </c>
      <c r="T131">
        <f t="shared" si="241"/>
        <v>1.4754401900777387</v>
      </c>
      <c r="U131">
        <f t="shared" si="242"/>
        <v>2.4265835076799802E-2</v>
      </c>
      <c r="V131" t="str">
        <f t="shared" si="243"/>
        <v>Weak initial curl</v>
      </c>
      <c r="W131">
        <f t="shared" si="236"/>
        <v>21.261777780659642</v>
      </c>
      <c r="X131">
        <f t="shared" si="237"/>
        <v>4.057599634749777E-2</v>
      </c>
      <c r="Y131">
        <f t="shared" si="244"/>
        <v>1.4722391799583672</v>
      </c>
      <c r="Z131">
        <f t="shared" si="245"/>
        <v>0.47218743168118615</v>
      </c>
      <c r="AA131">
        <f t="shared" si="235"/>
        <v>9.188091097743406E-2</v>
      </c>
      <c r="AC131">
        <f t="shared" si="192"/>
        <v>1.4057250080311039</v>
      </c>
      <c r="AD131">
        <f t="shared" si="246"/>
        <v>0.67386000000000013</v>
      </c>
      <c r="AE131">
        <f t="shared" si="193"/>
        <v>0.50833333333333308</v>
      </c>
      <c r="AF131">
        <f t="shared" si="194"/>
        <v>1.4539856617040501</v>
      </c>
      <c r="AG131">
        <f t="shared" si="195"/>
        <v>1.5022463153769949</v>
      </c>
      <c r="AH131">
        <f t="shared" si="175"/>
        <v>4.8602873053115725E-2</v>
      </c>
      <c r="AI131" t="str">
        <f t="shared" si="176"/>
        <v>Curl</v>
      </c>
      <c r="AJ131">
        <f t="shared" si="196"/>
        <v>21.329411408946523</v>
      </c>
      <c r="AK131">
        <f t="shared" si="197"/>
        <v>3.8640616055973277E-2</v>
      </c>
      <c r="AL131">
        <f t="shared" si="177"/>
        <v>1.4962743409091188</v>
      </c>
      <c r="AM131">
        <f t="shared" si="198"/>
        <v>0.93059870869212835</v>
      </c>
      <c r="AN131">
        <f t="shared" si="199"/>
        <v>8.0151931955714323E-2</v>
      </c>
      <c r="AP131">
        <f t="shared" si="200"/>
        <v>1.3830313320744674</v>
      </c>
      <c r="AQ131">
        <f t="shared" si="247"/>
        <v>0.72264000000000017</v>
      </c>
      <c r="AR131">
        <f t="shared" si="201"/>
        <v>0.51111111111111074</v>
      </c>
      <c r="AS131">
        <f t="shared" si="202"/>
        <v>1.4549255677725734</v>
      </c>
      <c r="AT131">
        <f t="shared" si="203"/>
        <v>1.5268198034706819</v>
      </c>
      <c r="AU131">
        <f t="shared" si="178"/>
        <v>7.3479218343156183E-2</v>
      </c>
      <c r="AV131" t="str">
        <f t="shared" si="179"/>
        <v>Curl</v>
      </c>
      <c r="AW131">
        <f t="shared" si="204"/>
        <v>21.400272723814631</v>
      </c>
      <c r="AX131">
        <f t="shared" si="205"/>
        <v>3.8928057339024484E-2</v>
      </c>
      <c r="AY131">
        <f t="shared" si="180"/>
        <v>1.5190048061959773</v>
      </c>
      <c r="AZ131">
        <f t="shared" si="206"/>
        <v>1.3859270421235232</v>
      </c>
      <c r="BA131">
        <f t="shared" si="207"/>
        <v>8.0139883652097593E-2</v>
      </c>
      <c r="BC131">
        <f t="shared" si="208"/>
        <v>1.3608890144182042</v>
      </c>
      <c r="BD131">
        <f t="shared" si="248"/>
        <v>0.75455999999999979</v>
      </c>
      <c r="BE131">
        <f t="shared" si="209"/>
        <v>0.51296296296296251</v>
      </c>
      <c r="BF131">
        <f t="shared" si="210"/>
        <v>1.4557437621540443</v>
      </c>
      <c r="BG131">
        <f t="shared" si="211"/>
        <v>1.5505985098898833</v>
      </c>
      <c r="BH131">
        <f t="shared" si="181"/>
        <v>9.8401667739102638E-2</v>
      </c>
      <c r="BI131" t="str">
        <f t="shared" si="182"/>
        <v>Curl</v>
      </c>
      <c r="BJ131">
        <f t="shared" si="212"/>
        <v>21.471585458438181</v>
      </c>
      <c r="BK131">
        <f t="shared" si="213"/>
        <v>2.8003766736903718E-2</v>
      </c>
      <c r="BL131">
        <f t="shared" si="183"/>
        <v>1.5417473641195691</v>
      </c>
      <c r="BM131">
        <f t="shared" si="214"/>
        <v>1.8287554061597111</v>
      </c>
      <c r="BN131">
        <f t="shared" si="215"/>
        <v>3.5195585388342575E-2</v>
      </c>
      <c r="BP131">
        <f t="shared" si="216"/>
        <v>1.3440385327038902</v>
      </c>
      <c r="BQ131">
        <f t="shared" si="249"/>
        <v>0.78599999999999981</v>
      </c>
      <c r="BR131">
        <f t="shared" si="217"/>
        <v>0.51666666666666605</v>
      </c>
      <c r="BS131">
        <f t="shared" si="218"/>
        <v>1.4645500924506547</v>
      </c>
      <c r="BT131">
        <f t="shared" si="219"/>
        <v>1.5850616521974179</v>
      </c>
      <c r="BU131">
        <f t="shared" si="184"/>
        <v>0.12051155974676386</v>
      </c>
      <c r="BV131" t="str">
        <f t="shared" si="185"/>
        <v>No Curl</v>
      </c>
      <c r="BW131">
        <f t="shared" si="220"/>
        <v>21.54854970546188</v>
      </c>
      <c r="BX131">
        <f t="shared" si="221"/>
        <v>0</v>
      </c>
      <c r="BY131">
        <f t="shared" si="186"/>
        <v>1.5700728297375557</v>
      </c>
      <c r="BZ131">
        <f t="shared" si="222"/>
        <v>2.19942021274086</v>
      </c>
      <c r="CA131">
        <f t="shared" si="223"/>
        <v>0</v>
      </c>
      <c r="CC131">
        <f t="shared" si="224"/>
        <v>1.2774271685488614</v>
      </c>
      <c r="CD131">
        <f t="shared" si="250"/>
        <v>0.87743999999999989</v>
      </c>
      <c r="CE131">
        <f t="shared" si="225"/>
        <v>0.51666666666666605</v>
      </c>
      <c r="CF131">
        <f t="shared" si="226"/>
        <v>1.4319979072086761</v>
      </c>
      <c r="CG131">
        <f t="shared" si="227"/>
        <v>1.5865686458684916</v>
      </c>
      <c r="CH131">
        <f t="shared" si="187"/>
        <v>0.15457073865981508</v>
      </c>
      <c r="CI131" t="str">
        <f t="shared" si="188"/>
        <v>No Curl</v>
      </c>
      <c r="CJ131">
        <f t="shared" si="228"/>
        <v>21.295331460516088</v>
      </c>
      <c r="CK131">
        <f t="shared" si="229"/>
        <v>0</v>
      </c>
      <c r="CL131">
        <f t="shared" si="189"/>
        <v>1.5677662009837079</v>
      </c>
      <c r="CM131">
        <f t="shared" si="230"/>
        <v>2.8256260015367807</v>
      </c>
      <c r="CN131">
        <f t="shared" si="231"/>
        <v>0</v>
      </c>
    </row>
    <row r="132" spans="1:92" x14ac:dyDescent="0.25">
      <c r="A132">
        <v>1.17</v>
      </c>
      <c r="B132">
        <f t="shared" si="252"/>
        <v>1.7455999999999999E-2</v>
      </c>
      <c r="C132">
        <f t="shared" si="169"/>
        <v>1.0473599999999998</v>
      </c>
      <c r="D132">
        <f t="shared" si="251"/>
        <v>0.51760563380281699</v>
      </c>
      <c r="E132">
        <f t="shared" si="170"/>
        <v>0.49420030725139119</v>
      </c>
      <c r="F132">
        <f t="shared" si="171"/>
        <v>8.6267605633802841E-3</v>
      </c>
      <c r="H132">
        <v>109</v>
      </c>
      <c r="I132">
        <v>10.9</v>
      </c>
      <c r="J132">
        <f t="shared" si="190"/>
        <v>1.4346666666666661</v>
      </c>
      <c r="K132">
        <f t="shared" si="232"/>
        <v>0.65999999999999992</v>
      </c>
      <c r="L132">
        <f t="shared" si="191"/>
        <v>0.99491447064262595</v>
      </c>
      <c r="M132" t="str">
        <f t="shared" si="174"/>
        <v>No Curl</v>
      </c>
      <c r="N132">
        <f t="shared" si="233"/>
        <v>19.854949999999985</v>
      </c>
      <c r="P132">
        <f t="shared" si="238"/>
        <v>1.4177801861604487</v>
      </c>
      <c r="Q132">
        <f t="shared" si="234"/>
        <v>0.65999999999999992</v>
      </c>
      <c r="R132">
        <f t="shared" si="239"/>
        <v>0.50555555555555542</v>
      </c>
      <c r="S132">
        <f t="shared" si="240"/>
        <v>1.4418907858885612</v>
      </c>
      <c r="T132">
        <f t="shared" si="241"/>
        <v>1.4660013856166731</v>
      </c>
      <c r="U132">
        <f t="shared" si="242"/>
        <v>2.4110599728112247E-2</v>
      </c>
      <c r="V132" t="str">
        <f t="shared" si="243"/>
        <v>Curl</v>
      </c>
      <c r="W132">
        <f t="shared" si="236"/>
        <v>21.406895216159736</v>
      </c>
      <c r="X132">
        <f t="shared" si="237"/>
        <v>4.1434116416701749E-2</v>
      </c>
      <c r="Y132">
        <f t="shared" si="244"/>
        <v>1.4628208532562765</v>
      </c>
      <c r="Z132">
        <f t="shared" si="245"/>
        <v>0.47218743168118654</v>
      </c>
      <c r="AA132">
        <f t="shared" si="235"/>
        <v>9.4841084572506645E-2</v>
      </c>
      <c r="AC132">
        <f t="shared" si="192"/>
        <v>1.395585949137554</v>
      </c>
      <c r="AD132">
        <f t="shared" si="246"/>
        <v>0.69023999999999996</v>
      </c>
      <c r="AE132">
        <f t="shared" si="193"/>
        <v>0.5074074074074072</v>
      </c>
      <c r="AF132">
        <f t="shared" si="194"/>
        <v>1.4434985136699956</v>
      </c>
      <c r="AG132">
        <f t="shared" si="195"/>
        <v>1.4914110782024359</v>
      </c>
      <c r="AH132">
        <f t="shared" si="175"/>
        <v>4.8602873053115725E-2</v>
      </c>
      <c r="AI132" t="str">
        <f t="shared" si="176"/>
        <v>Curl</v>
      </c>
      <c r="AJ132">
        <f t="shared" si="196"/>
        <v>21.47480997511693</v>
      </c>
      <c r="AK132">
        <f t="shared" si="197"/>
        <v>3.9656724494325772E-2</v>
      </c>
      <c r="AL132">
        <f t="shared" si="177"/>
        <v>1.4857885858775648</v>
      </c>
      <c r="AM132">
        <f t="shared" si="198"/>
        <v>0.93716686882494826</v>
      </c>
      <c r="AN132">
        <f t="shared" si="199"/>
        <v>8.2992010695031759E-2</v>
      </c>
      <c r="AP132">
        <f t="shared" si="200"/>
        <v>1.3725376191761511</v>
      </c>
      <c r="AQ132">
        <f t="shared" si="247"/>
        <v>0.73866000000000009</v>
      </c>
      <c r="AR132">
        <f t="shared" si="201"/>
        <v>0.51018518518518485</v>
      </c>
      <c r="AS132">
        <f t="shared" si="202"/>
        <v>1.4438863593016238</v>
      </c>
      <c r="AT132">
        <f t="shared" si="203"/>
        <v>1.5152350994270989</v>
      </c>
      <c r="AU132">
        <f t="shared" si="178"/>
        <v>7.3479218343156183E-2</v>
      </c>
      <c r="AV132" t="str">
        <f t="shared" si="179"/>
        <v>Curl</v>
      </c>
      <c r="AW132">
        <f t="shared" si="204"/>
        <v>21.545765280591887</v>
      </c>
      <c r="AX132">
        <f t="shared" si="205"/>
        <v>4.0198191028248995E-2</v>
      </c>
      <c r="AY132">
        <f t="shared" si="180"/>
        <v>1.5079688507656148</v>
      </c>
      <c r="AZ132">
        <f t="shared" si="206"/>
        <v>1.3960718443062576</v>
      </c>
      <c r="BA132">
        <f t="shared" si="207"/>
        <v>8.3027231006081517E-2</v>
      </c>
      <c r="BC132">
        <f t="shared" si="208"/>
        <v>1.3502321645682882</v>
      </c>
      <c r="BD132">
        <f t="shared" si="248"/>
        <v>0.7703399999999998</v>
      </c>
      <c r="BE132">
        <f t="shared" si="209"/>
        <v>0.51203703703703662</v>
      </c>
      <c r="BF132">
        <f t="shared" si="210"/>
        <v>1.4443441237346986</v>
      </c>
      <c r="BG132">
        <f t="shared" si="211"/>
        <v>1.5384560829011078</v>
      </c>
      <c r="BH132">
        <f t="shared" si="181"/>
        <v>9.8401667739102638E-2</v>
      </c>
      <c r="BI132" t="str">
        <f t="shared" si="182"/>
        <v>Curl</v>
      </c>
      <c r="BJ132">
        <f t="shared" si="212"/>
        <v>21.617159834653584</v>
      </c>
      <c r="BK132">
        <f t="shared" si="213"/>
        <v>2.9440232063025547E-2</v>
      </c>
      <c r="BL132">
        <f t="shared" si="183"/>
        <v>1.5303535751154869</v>
      </c>
      <c r="BM132">
        <f t="shared" si="214"/>
        <v>1.8423755338505543</v>
      </c>
      <c r="BN132">
        <f t="shared" si="215"/>
        <v>3.7328110880141679E-2</v>
      </c>
      <c r="BP132">
        <f t="shared" si="216"/>
        <v>1.3347007783561853</v>
      </c>
      <c r="BQ132">
        <f t="shared" si="249"/>
        <v>0.8015399999999997</v>
      </c>
      <c r="BR132">
        <f t="shared" si="217"/>
        <v>0.51574074074074017</v>
      </c>
      <c r="BS132">
        <f t="shared" si="218"/>
        <v>1.4543750798595345</v>
      </c>
      <c r="BT132">
        <f t="shared" si="219"/>
        <v>1.5740493813628824</v>
      </c>
      <c r="BU132">
        <f t="shared" si="184"/>
        <v>0.11967430150334857</v>
      </c>
      <c r="BV132" t="str">
        <f t="shared" si="185"/>
        <v>Curl</v>
      </c>
      <c r="BW132">
        <f t="shared" si="220"/>
        <v>21.695004714706947</v>
      </c>
      <c r="BX132">
        <f t="shared" si="221"/>
        <v>1.5898844610031952E-3</v>
      </c>
      <c r="BY132">
        <f t="shared" si="186"/>
        <v>1.5591646942672124</v>
      </c>
      <c r="BZ132">
        <f t="shared" si="222"/>
        <v>2.1994202127408586</v>
      </c>
      <c r="CA132">
        <f t="shared" si="223"/>
        <v>1.6863271255177179E-4</v>
      </c>
      <c r="CC132">
        <f t="shared" si="224"/>
        <v>1.2679057487795589</v>
      </c>
      <c r="CD132">
        <f t="shared" si="250"/>
        <v>0.89225999999999994</v>
      </c>
      <c r="CE132">
        <f t="shared" si="225"/>
        <v>0.51574074074074017</v>
      </c>
      <c r="CF132">
        <f t="shared" si="226"/>
        <v>1.4213243803579945</v>
      </c>
      <c r="CG132">
        <f t="shared" si="227"/>
        <v>1.5747430119364307</v>
      </c>
      <c r="CH132">
        <f t="shared" si="187"/>
        <v>0.15341863157843594</v>
      </c>
      <c r="CI132" t="str">
        <f t="shared" si="188"/>
        <v>No Curl</v>
      </c>
      <c r="CJ132">
        <f t="shared" si="228"/>
        <v>21.438531251236956</v>
      </c>
      <c r="CK132">
        <f t="shared" si="229"/>
        <v>0</v>
      </c>
      <c r="CL132">
        <f t="shared" si="189"/>
        <v>1.5560807127874234</v>
      </c>
      <c r="CM132">
        <f t="shared" si="230"/>
        <v>2.8256260015367807</v>
      </c>
      <c r="CN132">
        <f t="shared" si="231"/>
        <v>0</v>
      </c>
    </row>
    <row r="133" spans="1:92" x14ac:dyDescent="0.25">
      <c r="A133">
        <v>1.18</v>
      </c>
      <c r="B133">
        <f t="shared" si="252"/>
        <v>1.7231000000000003E-2</v>
      </c>
      <c r="C133">
        <f t="shared" si="169"/>
        <v>1.0338600000000002</v>
      </c>
      <c r="D133">
        <f t="shared" si="251"/>
        <v>0.51690140845070431</v>
      </c>
      <c r="E133">
        <f t="shared" si="170"/>
        <v>0.49997234485394948</v>
      </c>
      <c r="F133">
        <f t="shared" si="171"/>
        <v>8.6150234741784043E-3</v>
      </c>
      <c r="H133">
        <v>110</v>
      </c>
      <c r="I133">
        <v>11</v>
      </c>
      <c r="J133">
        <f t="shared" si="190"/>
        <v>1.4273333333333327</v>
      </c>
      <c r="K133">
        <f t="shared" si="232"/>
        <v>0.65999999999999992</v>
      </c>
      <c r="L133">
        <f t="shared" si="191"/>
        <v>0.99488847583643114</v>
      </c>
      <c r="M133" t="str">
        <f t="shared" si="174"/>
        <v>No Curl</v>
      </c>
      <c r="N133">
        <f t="shared" si="233"/>
        <v>19.998049999999985</v>
      </c>
      <c r="P133">
        <f t="shared" si="238"/>
        <v>1.4076617140110161</v>
      </c>
      <c r="Q133">
        <f t="shared" si="234"/>
        <v>0.67386000000000013</v>
      </c>
      <c r="R133">
        <f t="shared" si="239"/>
        <v>0.50462962962962954</v>
      </c>
      <c r="S133">
        <f t="shared" si="240"/>
        <v>1.4316002402158587</v>
      </c>
      <c r="T133">
        <f t="shared" si="241"/>
        <v>1.4555387664207007</v>
      </c>
      <c r="U133">
        <f t="shared" si="242"/>
        <v>2.4110599728112247E-2</v>
      </c>
      <c r="V133" t="str">
        <f t="shared" si="243"/>
        <v>Curl</v>
      </c>
      <c r="W133">
        <f t="shared" si="236"/>
        <v>21.551084294748591</v>
      </c>
      <c r="X133">
        <f t="shared" si="237"/>
        <v>4.2374380344142842E-2</v>
      </c>
      <c r="Y133">
        <f t="shared" si="244"/>
        <v>1.4525306595128693</v>
      </c>
      <c r="Z133">
        <f t="shared" si="245"/>
        <v>0.47553263565335097</v>
      </c>
      <c r="AA133">
        <f t="shared" si="235"/>
        <v>9.787064909145872E-2</v>
      </c>
      <c r="AC133">
        <f t="shared" si="192"/>
        <v>1.3852772068308401</v>
      </c>
      <c r="AD133">
        <f t="shared" si="246"/>
        <v>0.70650000000000024</v>
      </c>
      <c r="AE133">
        <f t="shared" si="193"/>
        <v>0.50648148148148131</v>
      </c>
      <c r="AF133">
        <f t="shared" si="194"/>
        <v>1.4328358567360071</v>
      </c>
      <c r="AG133">
        <f t="shared" si="195"/>
        <v>1.4803945066411728</v>
      </c>
      <c r="AH133">
        <f t="shared" si="175"/>
        <v>4.8602873053115725E-2</v>
      </c>
      <c r="AI133" t="str">
        <f t="shared" si="176"/>
        <v>Curl</v>
      </c>
      <c r="AJ133">
        <f t="shared" si="196"/>
        <v>21.61915982648393</v>
      </c>
      <c r="AK133">
        <f t="shared" si="197"/>
        <v>4.0768314877741803E-2</v>
      </c>
      <c r="AL133">
        <f t="shared" si="177"/>
        <v>1.4751273655640658</v>
      </c>
      <c r="AM133">
        <f t="shared" si="198"/>
        <v>0.94394068612427029</v>
      </c>
      <c r="AN133">
        <f t="shared" si="199"/>
        <v>8.5914066540692488E-2</v>
      </c>
      <c r="AP133">
        <f t="shared" si="200"/>
        <v>1.3618808897020045</v>
      </c>
      <c r="AQ133">
        <f t="shared" si="247"/>
        <v>0.75455999999999979</v>
      </c>
      <c r="AR133">
        <f t="shared" si="201"/>
        <v>0.50925925925925897</v>
      </c>
      <c r="AS133">
        <f t="shared" si="202"/>
        <v>1.4326756601502784</v>
      </c>
      <c r="AT133">
        <f t="shared" si="203"/>
        <v>1.5034704305985545</v>
      </c>
      <c r="AU133">
        <f t="shared" si="178"/>
        <v>7.3479218343156183E-2</v>
      </c>
      <c r="AV133" t="str">
        <f t="shared" si="179"/>
        <v>Curl</v>
      </c>
      <c r="AW133">
        <f t="shared" si="204"/>
        <v>21.69015391652205</v>
      </c>
      <c r="AX133">
        <f t="shared" si="205"/>
        <v>4.156181273932958E-2</v>
      </c>
      <c r="AY133">
        <f t="shared" si="180"/>
        <v>1.4967615042914586</v>
      </c>
      <c r="AZ133">
        <f t="shared" si="206"/>
        <v>1.4065273463057339</v>
      </c>
      <c r="BA133">
        <f t="shared" si="207"/>
        <v>8.6014306276663968E-2</v>
      </c>
      <c r="BC133">
        <f t="shared" si="208"/>
        <v>1.3394175144798084</v>
      </c>
      <c r="BD133">
        <f t="shared" si="248"/>
        <v>0.78599999999999981</v>
      </c>
      <c r="BE133">
        <f t="shared" si="209"/>
        <v>0.51111111111111074</v>
      </c>
      <c r="BF133">
        <f t="shared" si="210"/>
        <v>1.4327756863093193</v>
      </c>
      <c r="BG133">
        <f t="shared" si="211"/>
        <v>1.5261338581388288</v>
      </c>
      <c r="BH133">
        <f t="shared" si="181"/>
        <v>9.8401667739102638E-2</v>
      </c>
      <c r="BI133" t="str">
        <f t="shared" si="182"/>
        <v>Curl</v>
      </c>
      <c r="BJ133">
        <f t="shared" si="212"/>
        <v>21.761594247027055</v>
      </c>
      <c r="BK133">
        <f t="shared" si="213"/>
        <v>3.0968860422987115E-2</v>
      </c>
      <c r="BL133">
        <f t="shared" si="183"/>
        <v>1.5187911634651983</v>
      </c>
      <c r="BM133">
        <f t="shared" si="214"/>
        <v>1.8564062538486701</v>
      </c>
      <c r="BN133">
        <f t="shared" si="215"/>
        <v>3.9571985175175212E-2</v>
      </c>
      <c r="BP133">
        <f t="shared" si="216"/>
        <v>1.3237561499381723</v>
      </c>
      <c r="BQ133">
        <f t="shared" si="249"/>
        <v>0.8169599999999998</v>
      </c>
      <c r="BR133">
        <f t="shared" si="217"/>
        <v>0.5138888888888884</v>
      </c>
      <c r="BS133">
        <f t="shared" si="218"/>
        <v>1.4424491148135827</v>
      </c>
      <c r="BT133">
        <f t="shared" si="219"/>
        <v>1.5611420796889919</v>
      </c>
      <c r="BU133">
        <f t="shared" si="184"/>
        <v>0.11967430150334857</v>
      </c>
      <c r="BV133" t="str">
        <f t="shared" si="185"/>
        <v>Curl</v>
      </c>
      <c r="BW133">
        <f t="shared" si="220"/>
        <v>21.8404422226929</v>
      </c>
      <c r="BX133">
        <f t="shared" si="221"/>
        <v>3.2757160753480899E-3</v>
      </c>
      <c r="BY133">
        <f t="shared" si="186"/>
        <v>1.5472475827170735</v>
      </c>
      <c r="BZ133">
        <f t="shared" si="222"/>
        <v>2.2163688689964376</v>
      </c>
      <c r="CA133">
        <f t="shared" si="223"/>
        <v>4.5986396588591056E-4</v>
      </c>
      <c r="CC133">
        <f t="shared" si="224"/>
        <v>1.2583297880197495</v>
      </c>
      <c r="CD133">
        <f t="shared" si="250"/>
        <v>0.90695999999999999</v>
      </c>
      <c r="CE133">
        <f t="shared" si="225"/>
        <v>0.5138888888888884</v>
      </c>
      <c r="CF133">
        <f t="shared" si="226"/>
        <v>1.4105897129693739</v>
      </c>
      <c r="CG133">
        <f t="shared" si="227"/>
        <v>1.5628496379189989</v>
      </c>
      <c r="CH133">
        <f t="shared" si="187"/>
        <v>0.1522599249496247</v>
      </c>
      <c r="CI133" t="str">
        <f t="shared" si="188"/>
        <v>No Curl</v>
      </c>
      <c r="CJ133">
        <f t="shared" si="228"/>
        <v>21.580663689272754</v>
      </c>
      <c r="CK133">
        <f t="shared" si="229"/>
        <v>0</v>
      </c>
      <c r="CL133">
        <f t="shared" si="189"/>
        <v>1.5443282872943678</v>
      </c>
      <c r="CM133">
        <f t="shared" si="230"/>
        <v>2.8256260015367811</v>
      </c>
      <c r="CN133">
        <f t="shared" si="231"/>
        <v>0</v>
      </c>
    </row>
    <row r="134" spans="1:92" x14ac:dyDescent="0.25">
      <c r="A134">
        <v>1.19</v>
      </c>
      <c r="B134">
        <f t="shared" si="252"/>
        <v>1.7003999999999998E-2</v>
      </c>
      <c r="C134">
        <f t="shared" si="169"/>
        <v>1.0202399999999998</v>
      </c>
      <c r="D134">
        <f t="shared" si="251"/>
        <v>0.51619718309859164</v>
      </c>
      <c r="E134">
        <f t="shared" si="170"/>
        <v>0.50595662108777517</v>
      </c>
      <c r="F134">
        <f t="shared" si="171"/>
        <v>8.603286384976528E-3</v>
      </c>
      <c r="H134">
        <v>111</v>
      </c>
      <c r="I134">
        <v>11.1</v>
      </c>
      <c r="J134">
        <f t="shared" si="190"/>
        <v>1.4199999999999993</v>
      </c>
      <c r="K134">
        <f t="shared" si="232"/>
        <v>0.65999999999999992</v>
      </c>
      <c r="L134">
        <f t="shared" si="191"/>
        <v>0.99486221391872953</v>
      </c>
      <c r="M134" t="str">
        <f t="shared" si="174"/>
        <v>No Curl</v>
      </c>
      <c r="N134">
        <f t="shared" si="233"/>
        <v>20.140416666666653</v>
      </c>
      <c r="P134">
        <f t="shared" si="238"/>
        <v>1.3973693466647807</v>
      </c>
      <c r="Q134">
        <f t="shared" si="234"/>
        <v>0.69023999999999996</v>
      </c>
      <c r="R134">
        <f t="shared" si="239"/>
        <v>0.50370370370370365</v>
      </c>
      <c r="S134">
        <f t="shared" si="240"/>
        <v>1.4211328421055021</v>
      </c>
      <c r="T134">
        <f t="shared" si="241"/>
        <v>1.4448963375462225</v>
      </c>
      <c r="U134">
        <f t="shared" si="242"/>
        <v>2.4110599728112247E-2</v>
      </c>
      <c r="V134" t="str">
        <f t="shared" si="243"/>
        <v>Curl</v>
      </c>
      <c r="W134">
        <f t="shared" si="236"/>
        <v>21.694244318770178</v>
      </c>
      <c r="X134">
        <f t="shared" si="237"/>
        <v>4.3410789481038069E-2</v>
      </c>
      <c r="Y134">
        <f t="shared" si="244"/>
        <v>1.4420636245328933</v>
      </c>
      <c r="Z134">
        <f t="shared" si="245"/>
        <v>0.4789843087867165</v>
      </c>
      <c r="AA134">
        <f t="shared" si="235"/>
        <v>0.1009768980497682</v>
      </c>
      <c r="AC134">
        <f t="shared" si="192"/>
        <v>1.3748000707211354</v>
      </c>
      <c r="AD134">
        <f t="shared" si="246"/>
        <v>0.72264000000000017</v>
      </c>
      <c r="AE134">
        <f t="shared" si="193"/>
        <v>0.50555555555555542</v>
      </c>
      <c r="AF134">
        <f t="shared" si="194"/>
        <v>1.4219990247865144</v>
      </c>
      <c r="AG134">
        <f t="shared" si="195"/>
        <v>1.4691979788518921</v>
      </c>
      <c r="AH134">
        <f t="shared" si="175"/>
        <v>4.8602873053115725E-2</v>
      </c>
      <c r="AI134" t="str">
        <f t="shared" si="176"/>
        <v>Curl</v>
      </c>
      <c r="AJ134">
        <f t="shared" si="196"/>
        <v>21.762443412157531</v>
      </c>
      <c r="AK134">
        <f t="shared" si="197"/>
        <v>4.1974720723299934E-2</v>
      </c>
      <c r="AL134">
        <f t="shared" si="177"/>
        <v>1.4642920151386429</v>
      </c>
      <c r="AM134">
        <f t="shared" si="198"/>
        <v>0.95092622163808838</v>
      </c>
      <c r="AN134">
        <f t="shared" si="199"/>
        <v>8.8924780394591035E-2</v>
      </c>
      <c r="AP134">
        <f t="shared" si="200"/>
        <v>1.351067297721732</v>
      </c>
      <c r="AQ134">
        <f t="shared" si="247"/>
        <v>0.7703399999999998</v>
      </c>
      <c r="AR134">
        <f t="shared" si="201"/>
        <v>0.5074074074074072</v>
      </c>
      <c r="AS134">
        <f t="shared" si="202"/>
        <v>1.4212999442957717</v>
      </c>
      <c r="AT134">
        <f t="shared" si="203"/>
        <v>1.4915325908698136</v>
      </c>
      <c r="AU134">
        <f t="shared" si="178"/>
        <v>7.3479218343156183E-2</v>
      </c>
      <c r="AV134" t="str">
        <f t="shared" si="179"/>
        <v>Curl</v>
      </c>
      <c r="AW134">
        <f t="shared" si="204"/>
        <v>21.833421482537076</v>
      </c>
      <c r="AX134">
        <f t="shared" si="205"/>
        <v>4.3023398708775272E-2</v>
      </c>
      <c r="AY134">
        <f t="shared" si="180"/>
        <v>1.4853892421866604</v>
      </c>
      <c r="AZ134">
        <f t="shared" si="206"/>
        <v>1.4172980238366872</v>
      </c>
      <c r="BA134">
        <f t="shared" si="207"/>
        <v>8.9108194841844832E-2</v>
      </c>
      <c r="BC134">
        <f t="shared" si="208"/>
        <v>1.3284463126798178</v>
      </c>
      <c r="BD134">
        <f t="shared" si="248"/>
        <v>0.8015399999999997</v>
      </c>
      <c r="BE134">
        <f t="shared" si="209"/>
        <v>0.51018518518518485</v>
      </c>
      <c r="BF134">
        <f t="shared" si="210"/>
        <v>1.4210397854280139</v>
      </c>
      <c r="BG134">
        <f t="shared" si="211"/>
        <v>1.5136332581762086</v>
      </c>
      <c r="BH134">
        <f t="shared" si="181"/>
        <v>9.8401667739102638E-2</v>
      </c>
      <c r="BI134" t="str">
        <f t="shared" si="182"/>
        <v>Curl</v>
      </c>
      <c r="BJ134">
        <f t="shared" si="212"/>
        <v>21.904871815657987</v>
      </c>
      <c r="BK134">
        <f t="shared" si="213"/>
        <v>3.2588985889784212E-2</v>
      </c>
      <c r="BL134">
        <f t="shared" si="183"/>
        <v>1.5070614700908371</v>
      </c>
      <c r="BM134">
        <f t="shared" si="214"/>
        <v>1.870860069287573</v>
      </c>
      <c r="BN134">
        <f t="shared" si="215"/>
        <v>4.1933654551838388E-2</v>
      </c>
      <c r="BP134">
        <f t="shared" si="216"/>
        <v>1.3126603097419804</v>
      </c>
      <c r="BQ134">
        <f t="shared" si="249"/>
        <v>0.83225999999999989</v>
      </c>
      <c r="BR134">
        <f t="shared" si="217"/>
        <v>0.51296296296296251</v>
      </c>
      <c r="BS134">
        <f t="shared" si="218"/>
        <v>1.4303583797715909</v>
      </c>
      <c r="BT134">
        <f t="shared" si="219"/>
        <v>1.5480564498011997</v>
      </c>
      <c r="BU134">
        <f t="shared" si="184"/>
        <v>0.11967430150334857</v>
      </c>
      <c r="BV134" t="str">
        <f t="shared" si="185"/>
        <v>Curl</v>
      </c>
      <c r="BW134">
        <f t="shared" si="220"/>
        <v>21.984687134174258</v>
      </c>
      <c r="BX134">
        <f t="shared" si="221"/>
        <v>5.0517204099138615E-3</v>
      </c>
      <c r="BY134">
        <f t="shared" si="186"/>
        <v>1.5351659638602846</v>
      </c>
      <c r="BZ134">
        <f t="shared" si="222"/>
        <v>2.2338203023452055</v>
      </c>
      <c r="CA134">
        <f t="shared" si="223"/>
        <v>8.7986577715617629E-4</v>
      </c>
      <c r="CC134">
        <f t="shared" si="224"/>
        <v>1.2486907257128312</v>
      </c>
      <c r="CD134">
        <f t="shared" si="250"/>
        <v>0.92153999999999991</v>
      </c>
      <c r="CE134">
        <f t="shared" si="225"/>
        <v>0.51296296296296251</v>
      </c>
      <c r="CF134">
        <f t="shared" si="226"/>
        <v>1.3997843086451172</v>
      </c>
      <c r="CG134">
        <f t="shared" si="227"/>
        <v>1.5508778915774037</v>
      </c>
      <c r="CH134">
        <f t="shared" si="187"/>
        <v>0.15109358293228625</v>
      </c>
      <c r="CI134" t="str">
        <f t="shared" si="188"/>
        <v>No Curl</v>
      </c>
      <c r="CJ134">
        <f t="shared" si="228"/>
        <v>21.721722660569693</v>
      </c>
      <c r="CK134">
        <f t="shared" si="229"/>
        <v>0</v>
      </c>
      <c r="CL134">
        <f t="shared" si="189"/>
        <v>1.5324984182685439</v>
      </c>
      <c r="CM134">
        <f t="shared" si="230"/>
        <v>2.8256260015367825</v>
      </c>
      <c r="CN134">
        <f t="shared" si="231"/>
        <v>0</v>
      </c>
    </row>
    <row r="135" spans="1:92" x14ac:dyDescent="0.25">
      <c r="A135">
        <v>1.2</v>
      </c>
      <c r="B135">
        <f t="shared" si="252"/>
        <v>1.6774999999999998E-2</v>
      </c>
      <c r="C135">
        <f t="shared" si="169"/>
        <v>1.0065</v>
      </c>
      <c r="D135">
        <f t="shared" si="251"/>
        <v>0.51549295774647896</v>
      </c>
      <c r="E135">
        <f t="shared" si="170"/>
        <v>0.51216389244558269</v>
      </c>
      <c r="F135">
        <f t="shared" si="171"/>
        <v>8.5915492957746482E-3</v>
      </c>
      <c r="H135">
        <v>112</v>
      </c>
      <c r="I135">
        <v>11.2</v>
      </c>
      <c r="J135">
        <f t="shared" si="190"/>
        <v>1.4125126666666659</v>
      </c>
      <c r="K135">
        <f t="shared" si="232"/>
        <v>0.67386000000000013</v>
      </c>
      <c r="L135">
        <f t="shared" si="191"/>
        <v>0.9947272300469483</v>
      </c>
      <c r="M135" t="str">
        <f t="shared" si="174"/>
        <v>No Curl</v>
      </c>
      <c r="N135">
        <f t="shared" si="233"/>
        <v>20.282042299999986</v>
      </c>
      <c r="P135">
        <f t="shared" si="238"/>
        <v>1.3869094527877992</v>
      </c>
      <c r="Q135">
        <f t="shared" si="234"/>
        <v>0.70650000000000024</v>
      </c>
      <c r="R135">
        <f t="shared" si="239"/>
        <v>0.50185185185185188</v>
      </c>
      <c r="S135">
        <f t="shared" si="240"/>
        <v>1.4104950685283186</v>
      </c>
      <c r="T135">
        <f t="shared" si="241"/>
        <v>1.4340806842688372</v>
      </c>
      <c r="U135">
        <f t="shared" si="242"/>
        <v>2.4110599728112247E-2</v>
      </c>
      <c r="V135" t="str">
        <f t="shared" si="243"/>
        <v>Curl</v>
      </c>
      <c r="W135">
        <f t="shared" si="236"/>
        <v>21.836357602980726</v>
      </c>
      <c r="X135">
        <f t="shared" si="237"/>
        <v>4.45478210618322E-2</v>
      </c>
      <c r="Y135">
        <f t="shared" si="244"/>
        <v>1.431426225437785</v>
      </c>
      <c r="Z135">
        <f t="shared" si="245"/>
        <v>0.48254388257906056</v>
      </c>
      <c r="AA135">
        <f t="shared" si="235"/>
        <v>0.10416710482281899</v>
      </c>
      <c r="AC135">
        <f t="shared" si="192"/>
        <v>1.363985027688662</v>
      </c>
      <c r="AD135">
        <f t="shared" si="246"/>
        <v>0.75455999999999979</v>
      </c>
      <c r="AE135">
        <f t="shared" si="193"/>
        <v>0.50462962962962954</v>
      </c>
      <c r="AF135">
        <f t="shared" si="194"/>
        <v>1.4108126850613976</v>
      </c>
      <c r="AG135">
        <f t="shared" si="195"/>
        <v>1.4576403424341318</v>
      </c>
      <c r="AH135">
        <f t="shared" si="175"/>
        <v>4.8602873053115725E-2</v>
      </c>
      <c r="AI135" t="str">
        <f t="shared" si="176"/>
        <v>Curl</v>
      </c>
      <c r="AJ135">
        <f t="shared" si="196"/>
        <v>21.904643314636182</v>
      </c>
      <c r="AK135">
        <f t="shared" si="197"/>
        <v>4.3363608888787208E-2</v>
      </c>
      <c r="AL135">
        <f t="shared" si="177"/>
        <v>1.4531072278959227</v>
      </c>
      <c r="AM135">
        <f t="shared" si="198"/>
        <v>0.9582463252404686</v>
      </c>
      <c r="AN135">
        <f t="shared" si="199"/>
        <v>9.2040155196795592E-2</v>
      </c>
      <c r="AP135">
        <f t="shared" si="200"/>
        <v>1.3400932264198073</v>
      </c>
      <c r="AQ135">
        <f t="shared" si="247"/>
        <v>0.78599999999999981</v>
      </c>
      <c r="AR135">
        <f t="shared" si="201"/>
        <v>0.50648148148148131</v>
      </c>
      <c r="AS135">
        <f t="shared" si="202"/>
        <v>1.4097554069093479</v>
      </c>
      <c r="AT135">
        <f t="shared" si="203"/>
        <v>1.4794175873988904</v>
      </c>
      <c r="AU135">
        <f t="shared" si="178"/>
        <v>7.3479218343156183E-2</v>
      </c>
      <c r="AV135" t="str">
        <f t="shared" si="179"/>
        <v>Curl</v>
      </c>
      <c r="AW135">
        <f t="shared" si="204"/>
        <v>21.975551476966654</v>
      </c>
      <c r="AX135">
        <f t="shared" si="205"/>
        <v>4.4577140194494567E-2</v>
      </c>
      <c r="AY135">
        <f t="shared" si="180"/>
        <v>1.4738482643044899</v>
      </c>
      <c r="AZ135">
        <f t="shared" si="206"/>
        <v>1.4283984755792518</v>
      </c>
      <c r="BA135">
        <f t="shared" si="207"/>
        <v>9.2315207710626027E-2</v>
      </c>
      <c r="BC135">
        <f t="shared" si="208"/>
        <v>1.3173246089467576</v>
      </c>
      <c r="BD135">
        <f t="shared" si="248"/>
        <v>0.8169599999999998</v>
      </c>
      <c r="BE135">
        <f t="shared" si="209"/>
        <v>0.50833333333333308</v>
      </c>
      <c r="BF135">
        <f t="shared" si="210"/>
        <v>1.4091428925422635</v>
      </c>
      <c r="BG135">
        <f t="shared" si="211"/>
        <v>1.5009611761377681</v>
      </c>
      <c r="BH135">
        <f t="shared" si="181"/>
        <v>9.8401667739102638E-2</v>
      </c>
      <c r="BI135" t="str">
        <f t="shared" si="182"/>
        <v>Curl</v>
      </c>
      <c r="BJ135">
        <f t="shared" si="212"/>
        <v>22.04697579420079</v>
      </c>
      <c r="BK135">
        <f t="shared" si="213"/>
        <v>3.4305083857890398E-2</v>
      </c>
      <c r="BL135">
        <f t="shared" si="183"/>
        <v>1.495170969302047</v>
      </c>
      <c r="BM135">
        <f t="shared" si="214"/>
        <v>1.8857436295190222</v>
      </c>
      <c r="BN135">
        <f t="shared" si="215"/>
        <v>4.4420063519868554E-2</v>
      </c>
      <c r="BP135">
        <f t="shared" si="216"/>
        <v>1.3014144844226152</v>
      </c>
      <c r="BQ135">
        <f t="shared" si="249"/>
        <v>0.84743999999999986</v>
      </c>
      <c r="BR135">
        <f t="shared" si="217"/>
        <v>0.51203703703703662</v>
      </c>
      <c r="BS135">
        <f t="shared" si="218"/>
        <v>1.4181042113750744</v>
      </c>
      <c r="BT135">
        <f t="shared" si="219"/>
        <v>1.5347939383275322</v>
      </c>
      <c r="BU135">
        <f t="shared" si="184"/>
        <v>0.11967430150334857</v>
      </c>
      <c r="BV135" t="str">
        <f t="shared" si="185"/>
        <v>Curl</v>
      </c>
      <c r="BW135">
        <f t="shared" si="220"/>
        <v>22.127722972151417</v>
      </c>
      <c r="BX135">
        <f t="shared" si="221"/>
        <v>6.9172319023750577E-3</v>
      </c>
      <c r="BY135">
        <f t="shared" si="186"/>
        <v>1.5229211825170512</v>
      </c>
      <c r="BZ135">
        <f t="shared" si="222"/>
        <v>2.251790159664715</v>
      </c>
      <c r="CA135">
        <f t="shared" si="223"/>
        <v>1.4349437270121464E-3</v>
      </c>
      <c r="CC135">
        <f t="shared" si="224"/>
        <v>1.2389891565650593</v>
      </c>
      <c r="CD135">
        <f t="shared" si="250"/>
        <v>0.93599999999999994</v>
      </c>
      <c r="CE135">
        <f t="shared" si="225"/>
        <v>0.51203703703703662</v>
      </c>
      <c r="CF135">
        <f t="shared" si="226"/>
        <v>1.3889088340518911</v>
      </c>
      <c r="CG135">
        <f t="shared" si="227"/>
        <v>1.5388285115387239</v>
      </c>
      <c r="CH135">
        <f t="shared" si="187"/>
        <v>0.14991967748683233</v>
      </c>
      <c r="CI135" t="str">
        <f t="shared" si="188"/>
        <v>No Curl</v>
      </c>
      <c r="CJ135">
        <f t="shared" si="228"/>
        <v>21.861701091434206</v>
      </c>
      <c r="CK135">
        <f t="shared" si="229"/>
        <v>0</v>
      </c>
      <c r="CL135">
        <f t="shared" si="189"/>
        <v>1.520591835583551</v>
      </c>
      <c r="CM135">
        <f t="shared" si="230"/>
        <v>2.8256260015367838</v>
      </c>
      <c r="CN135">
        <f t="shared" si="231"/>
        <v>0</v>
      </c>
    </row>
    <row r="136" spans="1:92" x14ac:dyDescent="0.25">
      <c r="A136">
        <v>1.21</v>
      </c>
      <c r="B136">
        <f t="shared" si="252"/>
        <v>1.6544E-2</v>
      </c>
      <c r="C136">
        <f t="shared" si="169"/>
        <v>0.99263999999999997</v>
      </c>
      <c r="D136">
        <f t="shared" si="251"/>
        <v>0.51478873239436629</v>
      </c>
      <c r="E136">
        <f t="shared" si="170"/>
        <v>0.51860567012649728</v>
      </c>
      <c r="F136">
        <f t="shared" si="171"/>
        <v>8.5798122065727702E-3</v>
      </c>
      <c r="H136">
        <v>113</v>
      </c>
      <c r="I136">
        <v>11.3</v>
      </c>
      <c r="J136">
        <f t="shared" si="190"/>
        <v>1.4048433333333326</v>
      </c>
      <c r="K136">
        <f t="shared" si="232"/>
        <v>0.69023999999999996</v>
      </c>
      <c r="L136">
        <f t="shared" si="191"/>
        <v>0.9945704321707558</v>
      </c>
      <c r="M136" t="str">
        <f t="shared" si="174"/>
        <v>No Curl</v>
      </c>
      <c r="N136">
        <f t="shared" si="233"/>
        <v>20.422910099999985</v>
      </c>
      <c r="P136">
        <f t="shared" si="238"/>
        <v>1.376278286068501</v>
      </c>
      <c r="Q136">
        <f t="shared" si="234"/>
        <v>0.72264000000000017</v>
      </c>
      <c r="R136">
        <f t="shared" si="239"/>
        <v>0.500925925925926</v>
      </c>
      <c r="S136">
        <f t="shared" si="240"/>
        <v>1.399683109463413</v>
      </c>
      <c r="T136">
        <f t="shared" si="241"/>
        <v>1.4230879328583239</v>
      </c>
      <c r="U136">
        <f t="shared" si="242"/>
        <v>2.4110599728112247E-2</v>
      </c>
      <c r="V136" t="str">
        <f t="shared" si="243"/>
        <v>Curl</v>
      </c>
      <c r="W136">
        <f t="shared" si="236"/>
        <v>21.977407109833557</v>
      </c>
      <c r="X136">
        <f t="shared" si="237"/>
        <v>4.5779664613175189E-2</v>
      </c>
      <c r="Y136">
        <f t="shared" si="244"/>
        <v>1.4206146527335688</v>
      </c>
      <c r="Z136">
        <f t="shared" si="245"/>
        <v>0.48621636548842412</v>
      </c>
      <c r="AA136">
        <f t="shared" si="235"/>
        <v>0.10744776819808696</v>
      </c>
      <c r="AC136">
        <f t="shared" si="192"/>
        <v>1.3530054594922356</v>
      </c>
      <c r="AD136">
        <f t="shared" si="246"/>
        <v>0.7703399999999998</v>
      </c>
      <c r="AE136">
        <f t="shared" si="193"/>
        <v>0.50370370370370365</v>
      </c>
      <c r="AF136">
        <f t="shared" si="194"/>
        <v>1.3994561717760106</v>
      </c>
      <c r="AG136">
        <f t="shared" si="195"/>
        <v>1.4459068840597844</v>
      </c>
      <c r="AH136">
        <f t="shared" si="175"/>
        <v>4.8602873053115725E-2</v>
      </c>
      <c r="AI136" t="str">
        <f t="shared" si="176"/>
        <v>Curl</v>
      </c>
      <c r="AJ136">
        <f t="shared" si="196"/>
        <v>22.04572458314232</v>
      </c>
      <c r="AK136">
        <f t="shared" si="197"/>
        <v>4.4845313001613936E-2</v>
      </c>
      <c r="AL136">
        <f t="shared" si="177"/>
        <v>1.4417523153520242</v>
      </c>
      <c r="AM136">
        <f t="shared" si="198"/>
        <v>0.96579396690422503</v>
      </c>
      <c r="AN136">
        <f t="shared" si="199"/>
        <v>9.526358384087763E-2</v>
      </c>
      <c r="AP136">
        <f t="shared" si="200"/>
        <v>1.3289599445390619</v>
      </c>
      <c r="AQ136">
        <f t="shared" si="247"/>
        <v>0.8015399999999997</v>
      </c>
      <c r="AR136">
        <f t="shared" si="201"/>
        <v>0.50555555555555542</v>
      </c>
      <c r="AS136">
        <f t="shared" si="202"/>
        <v>1.3980433826870047</v>
      </c>
      <c r="AT136">
        <f t="shared" si="203"/>
        <v>1.4671268208349495</v>
      </c>
      <c r="AU136">
        <f t="shared" si="178"/>
        <v>7.3479218343156183E-2</v>
      </c>
      <c r="AV136" t="str">
        <f t="shared" si="179"/>
        <v>Curl</v>
      </c>
      <c r="AW136">
        <f t="shared" si="204"/>
        <v>22.116527017657589</v>
      </c>
      <c r="AX136">
        <f t="shared" si="205"/>
        <v>4.6222370984311402E-2</v>
      </c>
      <c r="AY136">
        <f t="shared" si="180"/>
        <v>1.4621399086567215</v>
      </c>
      <c r="AZ136">
        <f t="shared" si="206"/>
        <v>1.4398390392837888</v>
      </c>
      <c r="BA136">
        <f t="shared" si="207"/>
        <v>9.564179059958354E-2</v>
      </c>
      <c r="BC136">
        <f t="shared" si="208"/>
        <v>1.306048850666192</v>
      </c>
      <c r="BD136">
        <f t="shared" si="248"/>
        <v>0.83225999999999989</v>
      </c>
      <c r="BE136">
        <f t="shared" si="209"/>
        <v>0.5074074074074072</v>
      </c>
      <c r="BF136">
        <f t="shared" si="210"/>
        <v>1.3970812074183612</v>
      </c>
      <c r="BG136">
        <f t="shared" si="211"/>
        <v>1.488113564170529</v>
      </c>
      <c r="BH136">
        <f t="shared" si="181"/>
        <v>9.8401667739102638E-2</v>
      </c>
      <c r="BI136" t="str">
        <f t="shared" si="182"/>
        <v>Curl</v>
      </c>
      <c r="BJ136">
        <f t="shared" si="212"/>
        <v>22.187890083455017</v>
      </c>
      <c r="BK136">
        <f t="shared" si="213"/>
        <v>3.6111347118114097E-2</v>
      </c>
      <c r="BL136">
        <f t="shared" si="183"/>
        <v>1.4831158694780682</v>
      </c>
      <c r="BM136">
        <f t="shared" si="214"/>
        <v>1.9010769830774601</v>
      </c>
      <c r="BN136">
        <f t="shared" si="215"/>
        <v>4.7037382412364145E-2</v>
      </c>
      <c r="BP136">
        <f t="shared" si="216"/>
        <v>1.2900246105851916</v>
      </c>
      <c r="BQ136">
        <f t="shared" si="249"/>
        <v>0.86249999999999993</v>
      </c>
      <c r="BR136">
        <f t="shared" si="217"/>
        <v>0.51018518518518485</v>
      </c>
      <c r="BS136">
        <f t="shared" si="218"/>
        <v>1.4056930785275348</v>
      </c>
      <c r="BT136">
        <f t="shared" si="219"/>
        <v>1.5213615464698769</v>
      </c>
      <c r="BU136">
        <f t="shared" si="184"/>
        <v>0.11967430150334857</v>
      </c>
      <c r="BV136" t="str">
        <f t="shared" si="185"/>
        <v>Curl</v>
      </c>
      <c r="BW136">
        <f t="shared" si="220"/>
        <v>22.269533393288924</v>
      </c>
      <c r="BX136">
        <f t="shared" si="221"/>
        <v>8.8767250977410915E-3</v>
      </c>
      <c r="BY136">
        <f t="shared" si="186"/>
        <v>1.5105197121474645</v>
      </c>
      <c r="BZ136">
        <f t="shared" si="222"/>
        <v>2.2702871532259619</v>
      </c>
      <c r="CA136">
        <f t="shared" si="223"/>
        <v>2.1319015244529119E-3</v>
      </c>
      <c r="CC136">
        <f t="shared" si="224"/>
        <v>1.2292256752826882</v>
      </c>
      <c r="CD136">
        <f t="shared" si="250"/>
        <v>0.95033999999999996</v>
      </c>
      <c r="CE136">
        <f t="shared" si="225"/>
        <v>0.51111111111111074</v>
      </c>
      <c r="CF136">
        <f t="shared" si="226"/>
        <v>1.3779639558563623</v>
      </c>
      <c r="CG136">
        <f t="shared" si="227"/>
        <v>1.5267022364300376</v>
      </c>
      <c r="CH136">
        <f t="shared" si="187"/>
        <v>0.14873828057367466</v>
      </c>
      <c r="CI136" t="str">
        <f t="shared" si="188"/>
        <v>No Curl</v>
      </c>
      <c r="CJ136">
        <f t="shared" si="228"/>
        <v>22.000591974839395</v>
      </c>
      <c r="CK136">
        <f t="shared" si="229"/>
        <v>0</v>
      </c>
      <c r="CL136">
        <f t="shared" si="189"/>
        <v>1.5086092691129891</v>
      </c>
      <c r="CM136">
        <f t="shared" si="230"/>
        <v>2.8256260015367838</v>
      </c>
      <c r="CN136">
        <f t="shared" si="231"/>
        <v>0</v>
      </c>
    </row>
    <row r="137" spans="1:92" x14ac:dyDescent="0.25">
      <c r="A137">
        <v>1.22</v>
      </c>
      <c r="B137">
        <f t="shared" si="252"/>
        <v>1.6310999999999999E-2</v>
      </c>
      <c r="C137">
        <f t="shared" si="169"/>
        <v>0.97865999999999997</v>
      </c>
      <c r="D137">
        <f t="shared" si="251"/>
        <v>0.51408450704225361</v>
      </c>
      <c r="E137">
        <f t="shared" si="170"/>
        <v>0.52529428712959925</v>
      </c>
      <c r="F137">
        <f t="shared" si="171"/>
        <v>8.5680751173708922E-3</v>
      </c>
      <c r="H137">
        <v>114</v>
      </c>
      <c r="I137">
        <v>11.4</v>
      </c>
      <c r="J137">
        <f t="shared" si="190"/>
        <v>1.3969933333333326</v>
      </c>
      <c r="K137">
        <f t="shared" si="232"/>
        <v>0.70650000000000024</v>
      </c>
      <c r="L137">
        <f t="shared" si="191"/>
        <v>0.99441218831044031</v>
      </c>
      <c r="M137" t="str">
        <f t="shared" si="174"/>
        <v>No Curl</v>
      </c>
      <c r="N137">
        <f t="shared" si="233"/>
        <v>20.563001933333318</v>
      </c>
      <c r="P137">
        <f t="shared" si="238"/>
        <v>1.3654771576976699</v>
      </c>
      <c r="Q137">
        <f t="shared" si="234"/>
        <v>0.73866000000000009</v>
      </c>
      <c r="R137">
        <f t="shared" si="239"/>
        <v>0.50000000000000011</v>
      </c>
      <c r="S137">
        <f t="shared" si="240"/>
        <v>1.388698298399522</v>
      </c>
      <c r="T137">
        <f t="shared" si="241"/>
        <v>1.4119194391013727</v>
      </c>
      <c r="U137">
        <f t="shared" si="242"/>
        <v>2.4110599728112247E-2</v>
      </c>
      <c r="V137" t="str">
        <f t="shared" si="243"/>
        <v>Curl</v>
      </c>
      <c r="W137">
        <f t="shared" si="236"/>
        <v>22.117375420779897</v>
      </c>
      <c r="X137">
        <f t="shared" si="237"/>
        <v>4.710565352020496E-2</v>
      </c>
      <c r="Y137">
        <f t="shared" si="244"/>
        <v>1.4096302402767624</v>
      </c>
      <c r="Z137">
        <f t="shared" si="245"/>
        <v>0.49000525328228017</v>
      </c>
      <c r="AA137">
        <f t="shared" si="235"/>
        <v>0.11082552168911999</v>
      </c>
      <c r="AC137">
        <f t="shared" si="192"/>
        <v>1.3418626558199995</v>
      </c>
      <c r="AD137">
        <f t="shared" si="246"/>
        <v>0.78599999999999981</v>
      </c>
      <c r="AE137">
        <f t="shared" si="193"/>
        <v>0.50277777777777777</v>
      </c>
      <c r="AF137">
        <f t="shared" si="194"/>
        <v>1.3879308188954307</v>
      </c>
      <c r="AG137">
        <f t="shared" si="195"/>
        <v>1.4339989819708607</v>
      </c>
      <c r="AH137">
        <f t="shared" si="175"/>
        <v>4.8602873053115725E-2</v>
      </c>
      <c r="AI137" t="str">
        <f t="shared" si="176"/>
        <v>Curl</v>
      </c>
      <c r="AJ137">
        <f t="shared" si="196"/>
        <v>22.185670200319922</v>
      </c>
      <c r="AK137">
        <f t="shared" si="197"/>
        <v>4.6419166605751551E-2</v>
      </c>
      <c r="AL137">
        <f t="shared" si="177"/>
        <v>1.4302286130002562</v>
      </c>
      <c r="AM137">
        <f t="shared" si="198"/>
        <v>0.97357635155028854</v>
      </c>
      <c r="AN137">
        <f t="shared" si="199"/>
        <v>9.8601558717077167E-2</v>
      </c>
      <c r="AP137">
        <f t="shared" si="200"/>
        <v>1.3176687208773907</v>
      </c>
      <c r="AQ137">
        <f t="shared" si="247"/>
        <v>0.8169599999999998</v>
      </c>
      <c r="AR137">
        <f t="shared" si="201"/>
        <v>0.50462962962962954</v>
      </c>
      <c r="AS137">
        <f t="shared" si="202"/>
        <v>1.3861652063826666</v>
      </c>
      <c r="AT137">
        <f t="shared" si="203"/>
        <v>1.4546616918879445</v>
      </c>
      <c r="AU137">
        <f t="shared" si="178"/>
        <v>7.3479218343156183E-2</v>
      </c>
      <c r="AV137" t="str">
        <f t="shared" si="179"/>
        <v>Curl</v>
      </c>
      <c r="AW137">
        <f t="shared" si="204"/>
        <v>22.256331355926289</v>
      </c>
      <c r="AX137">
        <f t="shared" si="205"/>
        <v>4.7958424885375855E-2</v>
      </c>
      <c r="AY137">
        <f t="shared" si="180"/>
        <v>1.4502655134815909</v>
      </c>
      <c r="AZ137">
        <f t="shared" si="206"/>
        <v>1.4516305780630498</v>
      </c>
      <c r="BA137">
        <f t="shared" si="207"/>
        <v>9.9094342119028442E-2</v>
      </c>
      <c r="BC137">
        <f t="shared" si="208"/>
        <v>1.2946202866317837</v>
      </c>
      <c r="BD137">
        <f t="shared" si="248"/>
        <v>0.84743999999999986</v>
      </c>
      <c r="BE137">
        <f t="shared" si="209"/>
        <v>0.50648148148148131</v>
      </c>
      <c r="BF137">
        <f t="shared" si="210"/>
        <v>1.3848560658916067</v>
      </c>
      <c r="BG137">
        <f t="shared" si="211"/>
        <v>1.4750918451514283</v>
      </c>
      <c r="BH137">
        <f t="shared" si="181"/>
        <v>9.8401667739102638E-2</v>
      </c>
      <c r="BI137" t="str">
        <f t="shared" si="182"/>
        <v>Curl</v>
      </c>
      <c r="BJ137">
        <f t="shared" si="212"/>
        <v>22.327598204196853</v>
      </c>
      <c r="BK137">
        <f t="shared" si="213"/>
        <v>3.8007109838663601E-2</v>
      </c>
      <c r="BL137">
        <f t="shared" si="183"/>
        <v>1.4708975126703652</v>
      </c>
      <c r="BM137">
        <f t="shared" si="214"/>
        <v>1.916874597197092</v>
      </c>
      <c r="BN137">
        <f t="shared" si="215"/>
        <v>4.9791916256147303E-2</v>
      </c>
      <c r="BP137">
        <f t="shared" si="216"/>
        <v>1.278487205104448</v>
      </c>
      <c r="BQ137">
        <f t="shared" si="249"/>
        <v>0.87743999999999989</v>
      </c>
      <c r="BR137">
        <f t="shared" si="217"/>
        <v>0.50925925925925897</v>
      </c>
      <c r="BS137">
        <f t="shared" si="218"/>
        <v>1.3931211857935737</v>
      </c>
      <c r="BT137">
        <f t="shared" si="219"/>
        <v>1.5077551664826983</v>
      </c>
      <c r="BU137">
        <f t="shared" si="184"/>
        <v>0.11967430150334857</v>
      </c>
      <c r="BV137" t="str">
        <f t="shared" si="185"/>
        <v>Curl</v>
      </c>
      <c r="BW137">
        <f t="shared" si="220"/>
        <v>22.410102701141678</v>
      </c>
      <c r="BX137">
        <f t="shared" si="221"/>
        <v>1.0924394388276266E-2</v>
      </c>
      <c r="BY137">
        <f t="shared" si="186"/>
        <v>1.4979577702235527</v>
      </c>
      <c r="BZ137">
        <f t="shared" si="222"/>
        <v>2.2893359805819937</v>
      </c>
      <c r="CA137">
        <f t="shared" si="223"/>
        <v>2.9767689017317967E-3</v>
      </c>
      <c r="CC137">
        <f t="shared" si="224"/>
        <v>1.2194008765719726</v>
      </c>
      <c r="CD137">
        <f t="shared" si="250"/>
        <v>0.96455999999999997</v>
      </c>
      <c r="CE137">
        <f t="shared" si="225"/>
        <v>0.51018518518518485</v>
      </c>
      <c r="CF137">
        <f t="shared" si="226"/>
        <v>1.3669503407251973</v>
      </c>
      <c r="CG137">
        <f t="shared" si="227"/>
        <v>1.5144998048784228</v>
      </c>
      <c r="CH137">
        <f t="shared" si="187"/>
        <v>0.14754946415322512</v>
      </c>
      <c r="CI137" t="str">
        <f t="shared" si="188"/>
        <v>No Curl</v>
      </c>
      <c r="CJ137">
        <f t="shared" si="228"/>
        <v>22.13838837042503</v>
      </c>
      <c r="CK137">
        <f t="shared" si="229"/>
        <v>0</v>
      </c>
      <c r="CL137">
        <f t="shared" si="189"/>
        <v>1.4965514487304574</v>
      </c>
      <c r="CM137">
        <f t="shared" si="230"/>
        <v>2.8256260015367847</v>
      </c>
      <c r="CN137">
        <f t="shared" si="231"/>
        <v>0</v>
      </c>
    </row>
    <row r="138" spans="1:92" x14ac:dyDescent="0.25">
      <c r="A138">
        <v>1.23</v>
      </c>
      <c r="B138">
        <f t="shared" si="252"/>
        <v>1.6076E-2</v>
      </c>
      <c r="C138">
        <f t="shared" si="169"/>
        <v>0.96455999999999997</v>
      </c>
      <c r="D138">
        <f t="shared" si="251"/>
        <v>0.51338028169014094</v>
      </c>
      <c r="E138">
        <f t="shared" si="170"/>
        <v>0.53224297264052101</v>
      </c>
      <c r="F138">
        <f t="shared" si="171"/>
        <v>8.5563380281690159E-3</v>
      </c>
      <c r="H138">
        <v>115</v>
      </c>
      <c r="I138">
        <v>11.5</v>
      </c>
      <c r="J138">
        <f t="shared" si="190"/>
        <v>1.3891433333333327</v>
      </c>
      <c r="K138">
        <f t="shared" si="232"/>
        <v>0.70650000000000024</v>
      </c>
      <c r="L138">
        <f t="shared" si="191"/>
        <v>0.99438078921875084</v>
      </c>
      <c r="M138" t="str">
        <f t="shared" si="174"/>
        <v>No Curl</v>
      </c>
      <c r="N138">
        <f t="shared" si="233"/>
        <v>20.702308766666651</v>
      </c>
      <c r="P138">
        <f t="shared" si="238"/>
        <v>1.3544984748901352</v>
      </c>
      <c r="Q138">
        <f t="shared" si="234"/>
        <v>0.75455999999999979</v>
      </c>
      <c r="R138">
        <f t="shared" si="239"/>
        <v>0.50070422535211279</v>
      </c>
      <c r="S138">
        <f t="shared" si="240"/>
        <v>1.3775329134294811</v>
      </c>
      <c r="T138">
        <f t="shared" si="241"/>
        <v>1.400567351968826</v>
      </c>
      <c r="U138">
        <f t="shared" si="242"/>
        <v>2.4110599728112247E-2</v>
      </c>
      <c r="V138" t="str">
        <f t="shared" si="243"/>
        <v>Curl</v>
      </c>
      <c r="W138">
        <f t="shared" si="236"/>
        <v>22.256245250619848</v>
      </c>
      <c r="X138">
        <f t="shared" si="237"/>
        <v>4.8516065105441417E-2</v>
      </c>
      <c r="Y138">
        <f t="shared" si="244"/>
        <v>1.3984652668834907</v>
      </c>
      <c r="Z138">
        <f t="shared" si="245"/>
        <v>0.49391742095023966</v>
      </c>
      <c r="AA138">
        <f t="shared" si="235"/>
        <v>0.1143059911321838</v>
      </c>
      <c r="AC138">
        <f t="shared" si="192"/>
        <v>1.3305628775249816</v>
      </c>
      <c r="AD138">
        <f t="shared" si="246"/>
        <v>0.8015399999999997</v>
      </c>
      <c r="AE138">
        <f t="shared" si="193"/>
        <v>0.500925925925926</v>
      </c>
      <c r="AF138">
        <f t="shared" si="194"/>
        <v>1.3762431022171859</v>
      </c>
      <c r="AG138">
        <f t="shared" si="195"/>
        <v>1.4219233269093894</v>
      </c>
      <c r="AH138">
        <f t="shared" si="175"/>
        <v>4.8602873053115725E-2</v>
      </c>
      <c r="AI138" t="str">
        <f t="shared" si="176"/>
        <v>Curl</v>
      </c>
      <c r="AJ138">
        <f t="shared" si="196"/>
        <v>22.324463282209464</v>
      </c>
      <c r="AK138">
        <f t="shared" si="197"/>
        <v>4.8089646544535257E-2</v>
      </c>
      <c r="AL138">
        <f t="shared" si="177"/>
        <v>1.4185425974905357</v>
      </c>
      <c r="AM138">
        <f t="shared" si="198"/>
        <v>0.98159749737436719</v>
      </c>
      <c r="AN138">
        <f t="shared" si="199"/>
        <v>0.10206107061935518</v>
      </c>
      <c r="AP138">
        <f t="shared" si="200"/>
        <v>1.306225709427951</v>
      </c>
      <c r="AQ138">
        <f t="shared" si="247"/>
        <v>0.83225999999999989</v>
      </c>
      <c r="AR138">
        <f t="shared" si="201"/>
        <v>0.50277777777777777</v>
      </c>
      <c r="AS138">
        <f t="shared" si="202"/>
        <v>1.3741273518930419</v>
      </c>
      <c r="AT138">
        <f t="shared" si="203"/>
        <v>1.4420289943581348</v>
      </c>
      <c r="AU138">
        <f t="shared" si="178"/>
        <v>7.3479218343156183E-2</v>
      </c>
      <c r="AV138" t="str">
        <f t="shared" si="179"/>
        <v>Curl</v>
      </c>
      <c r="AW138">
        <f t="shared" si="204"/>
        <v>22.394947876564554</v>
      </c>
      <c r="AX138">
        <f t="shared" si="205"/>
        <v>4.9789778107379293E-2</v>
      </c>
      <c r="AY138">
        <f t="shared" si="180"/>
        <v>1.4382315546614961</v>
      </c>
      <c r="AZ138">
        <f t="shared" si="206"/>
        <v>1.4637792813267112</v>
      </c>
      <c r="BA138">
        <f t="shared" si="207"/>
        <v>0.10267975920647991</v>
      </c>
      <c r="BC138">
        <f t="shared" si="208"/>
        <v>1.2828849821261368</v>
      </c>
      <c r="BD138">
        <f t="shared" si="248"/>
        <v>0.87743999999999989</v>
      </c>
      <c r="BE138">
        <f t="shared" si="209"/>
        <v>0.50555555555555542</v>
      </c>
      <c r="BF138">
        <f t="shared" si="210"/>
        <v>1.3723028039061853</v>
      </c>
      <c r="BG138">
        <f t="shared" si="211"/>
        <v>1.4617206256862323</v>
      </c>
      <c r="BH138">
        <f t="shared" si="181"/>
        <v>9.8401667739102638E-2</v>
      </c>
      <c r="BI138" t="str">
        <f t="shared" si="182"/>
        <v>Curl</v>
      </c>
      <c r="BJ138">
        <f t="shared" si="212"/>
        <v>22.466083810786014</v>
      </c>
      <c r="BK138">
        <f t="shared" si="213"/>
        <v>4.0074706224100302E-2</v>
      </c>
      <c r="BL138">
        <f t="shared" si="183"/>
        <v>1.4583513358428246</v>
      </c>
      <c r="BM138">
        <f t="shared" si="214"/>
        <v>1.9333716785870116</v>
      </c>
      <c r="BN138">
        <f t="shared" si="215"/>
        <v>5.2698726479904263E-2</v>
      </c>
      <c r="BP138">
        <f t="shared" si="216"/>
        <v>1.2668034950339635</v>
      </c>
      <c r="BQ138">
        <f t="shared" si="249"/>
        <v>0.89225999999999994</v>
      </c>
      <c r="BR138">
        <f t="shared" si="217"/>
        <v>0.50833333333333308</v>
      </c>
      <c r="BS138">
        <f t="shared" si="218"/>
        <v>1.380389870249018</v>
      </c>
      <c r="BT138">
        <f t="shared" si="219"/>
        <v>1.4939762454640715</v>
      </c>
      <c r="BU138">
        <f t="shared" si="184"/>
        <v>0.11967430150334857</v>
      </c>
      <c r="BV138" t="str">
        <f t="shared" si="185"/>
        <v>Curl</v>
      </c>
      <c r="BW138">
        <f t="shared" si="220"/>
        <v>22.549414819721036</v>
      </c>
      <c r="BX138">
        <f t="shared" si="221"/>
        <v>1.3059574356755158E-2</v>
      </c>
      <c r="BY138">
        <f t="shared" si="186"/>
        <v>1.4852367032828055</v>
      </c>
      <c r="BZ138">
        <f t="shared" si="222"/>
        <v>2.3089547419952501</v>
      </c>
      <c r="CA138">
        <f t="shared" si="223"/>
        <v>3.9757102721772039E-3</v>
      </c>
      <c r="CC138">
        <f t="shared" si="224"/>
        <v>1.2095245104020247</v>
      </c>
      <c r="CD138">
        <f t="shared" si="250"/>
        <v>0.97865999999999997</v>
      </c>
      <c r="CE138">
        <f t="shared" si="225"/>
        <v>0.50833333333333308</v>
      </c>
      <c r="CF138">
        <f t="shared" si="226"/>
        <v>1.3558789183894266</v>
      </c>
      <c r="CG138">
        <f t="shared" si="227"/>
        <v>1.5022333263768295</v>
      </c>
      <c r="CH138">
        <f t="shared" si="187"/>
        <v>0.1463544079874024</v>
      </c>
      <c r="CI138" t="str">
        <f t="shared" si="188"/>
        <v>No Curl</v>
      </c>
      <c r="CJ138">
        <f t="shared" si="228"/>
        <v>22.275083404497551</v>
      </c>
      <c r="CK138">
        <f t="shared" si="229"/>
        <v>0</v>
      </c>
      <c r="CL138">
        <f t="shared" si="189"/>
        <v>1.4844303404191534</v>
      </c>
      <c r="CM138">
        <f t="shared" si="230"/>
        <v>2.8256260015367833</v>
      </c>
      <c r="CN138">
        <f t="shared" si="231"/>
        <v>0</v>
      </c>
    </row>
    <row r="139" spans="1:92" x14ac:dyDescent="0.25">
      <c r="A139">
        <v>1.24</v>
      </c>
      <c r="B139">
        <f t="shared" si="252"/>
        <v>1.5838999999999999E-2</v>
      </c>
      <c r="C139">
        <f t="shared" si="169"/>
        <v>0.95033999999999996</v>
      </c>
      <c r="D139">
        <f t="shared" si="251"/>
        <v>0.51267605633802826</v>
      </c>
      <c r="E139">
        <f t="shared" si="170"/>
        <v>0.53946593465289083</v>
      </c>
      <c r="F139">
        <f t="shared" si="171"/>
        <v>8.5446009389671378E-3</v>
      </c>
      <c r="H139">
        <v>116</v>
      </c>
      <c r="I139">
        <v>11.6</v>
      </c>
      <c r="J139">
        <f t="shared" si="190"/>
        <v>1.3811139999999993</v>
      </c>
      <c r="K139">
        <f t="shared" si="232"/>
        <v>0.72264000000000017</v>
      </c>
      <c r="L139">
        <f t="shared" si="191"/>
        <v>0.99421993890719207</v>
      </c>
      <c r="M139" t="str">
        <f t="shared" si="174"/>
        <v>No Curl</v>
      </c>
      <c r="N139">
        <f t="shared" si="233"/>
        <v>20.840821633333316</v>
      </c>
      <c r="P139">
        <f t="shared" si="238"/>
        <v>1.3431724584289575</v>
      </c>
      <c r="Q139">
        <f t="shared" si="234"/>
        <v>0.78599999999999981</v>
      </c>
      <c r="R139">
        <f t="shared" si="239"/>
        <v>0.50140845070422546</v>
      </c>
      <c r="S139">
        <f t="shared" si="240"/>
        <v>1.3660142880913597</v>
      </c>
      <c r="T139">
        <f t="shared" si="241"/>
        <v>1.3888561177537608</v>
      </c>
      <c r="U139">
        <f t="shared" si="242"/>
        <v>2.4110599728112247E-2</v>
      </c>
      <c r="V139" t="str">
        <f t="shared" si="243"/>
        <v>Curl</v>
      </c>
      <c r="W139">
        <f t="shared" si="236"/>
        <v>22.393998541962798</v>
      </c>
      <c r="X139">
        <f t="shared" si="237"/>
        <v>5.0097232770467681E-2</v>
      </c>
      <c r="Y139">
        <f t="shared" si="244"/>
        <v>1.3869470730875531</v>
      </c>
      <c r="Z139">
        <f t="shared" si="245"/>
        <v>0.49801936497639043</v>
      </c>
      <c r="AA139">
        <f t="shared" si="235"/>
        <v>0.11790430315215832</v>
      </c>
      <c r="AC139">
        <f t="shared" si="192"/>
        <v>1.3191024431665408</v>
      </c>
      <c r="AD139">
        <f t="shared" si="246"/>
        <v>0.8169599999999998</v>
      </c>
      <c r="AE139">
        <f t="shared" si="193"/>
        <v>0.50000000000000011</v>
      </c>
      <c r="AF139">
        <f t="shared" si="194"/>
        <v>1.3643892139112417</v>
      </c>
      <c r="AG139">
        <f t="shared" si="195"/>
        <v>1.4096759846559417</v>
      </c>
      <c r="AH139">
        <f t="shared" si="175"/>
        <v>4.8602873053115725E-2</v>
      </c>
      <c r="AI139" t="str">
        <f t="shared" si="176"/>
        <v>Curl</v>
      </c>
      <c r="AJ139">
        <f t="shared" si="196"/>
        <v>22.462087592431182</v>
      </c>
      <c r="AK139">
        <f t="shared" si="197"/>
        <v>4.9850943075027597E-2</v>
      </c>
      <c r="AL139">
        <f t="shared" si="177"/>
        <v>1.4066904634122013</v>
      </c>
      <c r="AM139">
        <f t="shared" si="198"/>
        <v>0.98986881096253154</v>
      </c>
      <c r="AN139">
        <f t="shared" si="199"/>
        <v>0.10564833584506442</v>
      </c>
      <c r="AP139">
        <f t="shared" si="200"/>
        <v>1.2946272938746004</v>
      </c>
      <c r="AQ139">
        <f t="shared" si="247"/>
        <v>0.84743999999999986</v>
      </c>
      <c r="AR139">
        <f t="shared" si="201"/>
        <v>0.50185185185185188</v>
      </c>
      <c r="AS139">
        <f t="shared" si="202"/>
        <v>1.3619260149147179</v>
      </c>
      <c r="AT139">
        <f t="shared" si="203"/>
        <v>1.4292247359548373</v>
      </c>
      <c r="AU139">
        <f t="shared" si="178"/>
        <v>7.3479218343156183E-2</v>
      </c>
      <c r="AV139" t="str">
        <f t="shared" si="179"/>
        <v>Curl</v>
      </c>
      <c r="AW139">
        <f t="shared" si="204"/>
        <v>22.532360611753859</v>
      </c>
      <c r="AX139">
        <f t="shared" si="205"/>
        <v>5.1710622083455914E-2</v>
      </c>
      <c r="AY139">
        <f t="shared" si="180"/>
        <v>1.4260342333641565</v>
      </c>
      <c r="AZ139">
        <f t="shared" si="206"/>
        <v>1.4763022076479628</v>
      </c>
      <c r="BA139">
        <f t="shared" si="207"/>
        <v>0.10640416444999282</v>
      </c>
      <c r="BC139">
        <f t="shared" si="208"/>
        <v>1.271005417881695</v>
      </c>
      <c r="BD139">
        <f t="shared" si="248"/>
        <v>0.89225999999999994</v>
      </c>
      <c r="BE139">
        <f t="shared" si="209"/>
        <v>0.50370370370370365</v>
      </c>
      <c r="BF139">
        <f t="shared" si="210"/>
        <v>1.3595952271951282</v>
      </c>
      <c r="BG139">
        <f t="shared" si="211"/>
        <v>1.4481850365085598</v>
      </c>
      <c r="BH139">
        <f t="shared" si="181"/>
        <v>9.8401667739102638E-2</v>
      </c>
      <c r="BI139" t="str">
        <f t="shared" si="182"/>
        <v>Curl</v>
      </c>
      <c r="BJ139">
        <f t="shared" si="212"/>
        <v>22.603314091176632</v>
      </c>
      <c r="BK139">
        <f t="shared" si="213"/>
        <v>4.2234945318665215E-2</v>
      </c>
      <c r="BL139">
        <f t="shared" si="183"/>
        <v>1.4456510566763581</v>
      </c>
      <c r="BM139">
        <f t="shared" si="214"/>
        <v>1.9503631973903399</v>
      </c>
      <c r="BN139">
        <f t="shared" si="215"/>
        <v>5.576156408932894E-2</v>
      </c>
      <c r="BP139">
        <f t="shared" si="216"/>
        <v>1.2549794168399537</v>
      </c>
      <c r="BQ139">
        <f t="shared" si="249"/>
        <v>0.90695999999999999</v>
      </c>
      <c r="BR139">
        <f t="shared" si="217"/>
        <v>0.50648148148148131</v>
      </c>
      <c r="BS139">
        <f t="shared" si="218"/>
        <v>1.3675056006460156</v>
      </c>
      <c r="BT139">
        <f t="shared" si="219"/>
        <v>1.4800317844520763</v>
      </c>
      <c r="BU139">
        <f t="shared" si="184"/>
        <v>0.11967430150334857</v>
      </c>
      <c r="BV139" t="str">
        <f t="shared" si="185"/>
        <v>Curl</v>
      </c>
      <c r="BW139">
        <f t="shared" si="220"/>
        <v>22.687453806745939</v>
      </c>
      <c r="BX139">
        <f t="shared" si="221"/>
        <v>1.5286739497876439E-2</v>
      </c>
      <c r="BY139">
        <f t="shared" si="186"/>
        <v>1.4723629857809879</v>
      </c>
      <c r="BZ139">
        <f t="shared" si="222"/>
        <v>2.3291543428048911</v>
      </c>
      <c r="CA139">
        <f t="shared" si="223"/>
        <v>5.1353881670007286E-3</v>
      </c>
      <c r="CC139">
        <f t="shared" si="224"/>
        <v>1.1995880162162422</v>
      </c>
      <c r="CD139">
        <f t="shared" si="250"/>
        <v>0.99263999999999997</v>
      </c>
      <c r="CE139">
        <f t="shared" si="225"/>
        <v>0.5074074074074072</v>
      </c>
      <c r="CF139">
        <f t="shared" si="226"/>
        <v>1.3447400924513533</v>
      </c>
      <c r="CG139">
        <f t="shared" si="227"/>
        <v>1.4898921686864652</v>
      </c>
      <c r="CH139">
        <f t="shared" si="187"/>
        <v>0.1451520762351115</v>
      </c>
      <c r="CI139" t="str">
        <f t="shared" si="188"/>
        <v>No Curl</v>
      </c>
      <c r="CJ139">
        <f t="shared" si="228"/>
        <v>22.410671296336492</v>
      </c>
      <c r="CK139">
        <f t="shared" si="229"/>
        <v>0</v>
      </c>
      <c r="CL139">
        <f t="shared" si="189"/>
        <v>1.4722354379430793</v>
      </c>
      <c r="CM139">
        <f t="shared" si="230"/>
        <v>2.8256260015367833</v>
      </c>
      <c r="CN139">
        <f t="shared" si="231"/>
        <v>0</v>
      </c>
    </row>
    <row r="140" spans="1:92" x14ac:dyDescent="0.25">
      <c r="A140">
        <v>1.25</v>
      </c>
      <c r="B140">
        <f t="shared" si="252"/>
        <v>1.5599999999999999E-2</v>
      </c>
      <c r="C140">
        <f t="shared" si="169"/>
        <v>0.93599999999999994</v>
      </c>
      <c r="D140">
        <f t="shared" si="251"/>
        <v>0.51197183098591559</v>
      </c>
      <c r="E140">
        <f t="shared" si="170"/>
        <v>0.54697845190802952</v>
      </c>
      <c r="F140">
        <f t="shared" si="171"/>
        <v>8.5328638497652598E-3</v>
      </c>
      <c r="H140">
        <v>117</v>
      </c>
      <c r="I140">
        <v>11.7</v>
      </c>
      <c r="J140">
        <f t="shared" si="190"/>
        <v>1.3729066666666661</v>
      </c>
      <c r="K140">
        <f t="shared" si="232"/>
        <v>0.73866000000000009</v>
      </c>
      <c r="L140">
        <f t="shared" si="191"/>
        <v>0.99405745410347501</v>
      </c>
      <c r="M140" t="str">
        <f t="shared" si="174"/>
        <v>No Curl</v>
      </c>
      <c r="N140">
        <f t="shared" si="233"/>
        <v>20.978522666666649</v>
      </c>
      <c r="P140">
        <f t="shared" si="238"/>
        <v>1.3316728211350548</v>
      </c>
      <c r="Q140">
        <f t="shared" si="234"/>
        <v>0.8015399999999997</v>
      </c>
      <c r="R140">
        <f t="shared" si="239"/>
        <v>0.50211267605633814</v>
      </c>
      <c r="S140">
        <f t="shared" si="240"/>
        <v>1.3543190893454646</v>
      </c>
      <c r="T140">
        <f t="shared" si="241"/>
        <v>1.3769653575558731</v>
      </c>
      <c r="U140">
        <f t="shared" si="242"/>
        <v>2.4110599728112247E-2</v>
      </c>
      <c r="V140" t="str">
        <f t="shared" si="243"/>
        <v>Curl</v>
      </c>
      <c r="W140">
        <f t="shared" si="236"/>
        <v>22.530599970771934</v>
      </c>
      <c r="X140">
        <f t="shared" si="237"/>
        <v>5.1760823279836672E-2</v>
      </c>
      <c r="Y140">
        <f t="shared" si="244"/>
        <v>1.3752523198949376</v>
      </c>
      <c r="Z140">
        <f t="shared" si="245"/>
        <v>0.50225448752992308</v>
      </c>
      <c r="AA140">
        <f t="shared" si="235"/>
        <v>0.12162316287277004</v>
      </c>
      <c r="AC140">
        <f t="shared" si="192"/>
        <v>1.3074738906379526</v>
      </c>
      <c r="AD140">
        <f t="shared" si="246"/>
        <v>0.83225999999999989</v>
      </c>
      <c r="AE140">
        <f t="shared" si="193"/>
        <v>0.50070422535211279</v>
      </c>
      <c r="AF140">
        <f t="shared" si="194"/>
        <v>1.3523614356855267</v>
      </c>
      <c r="AG140">
        <f t="shared" si="195"/>
        <v>1.3972489807330999</v>
      </c>
      <c r="AH140">
        <f t="shared" si="175"/>
        <v>4.8602873053115725E-2</v>
      </c>
      <c r="AI140" t="str">
        <f t="shared" si="176"/>
        <v>Curl</v>
      </c>
      <c r="AJ140">
        <f t="shared" si="196"/>
        <v>22.598526513822307</v>
      </c>
      <c r="AK140">
        <f t="shared" si="197"/>
        <v>5.1693334724970876E-2</v>
      </c>
      <c r="AL140">
        <f t="shared" si="177"/>
        <v>1.3946644956247096</v>
      </c>
      <c r="AM140">
        <f t="shared" si="198"/>
        <v>0.99840515095555527</v>
      </c>
      <c r="AN140">
        <f t="shared" si="199"/>
        <v>0.10936874497914553</v>
      </c>
      <c r="AP140">
        <f t="shared" si="200"/>
        <v>1.2827169459835941</v>
      </c>
      <c r="AQ140">
        <f t="shared" si="247"/>
        <v>0.87743999999999989</v>
      </c>
      <c r="AR140">
        <f t="shared" si="201"/>
        <v>0.500925925925926</v>
      </c>
      <c r="AS140">
        <f t="shared" si="202"/>
        <v>1.3493965303934241</v>
      </c>
      <c r="AT140">
        <f t="shared" si="203"/>
        <v>1.4160761148032561</v>
      </c>
      <c r="AU140">
        <f t="shared" si="178"/>
        <v>7.3479218343156183E-2</v>
      </c>
      <c r="AV140" t="str">
        <f t="shared" si="179"/>
        <v>Curl</v>
      </c>
      <c r="AW140">
        <f t="shared" si="204"/>
        <v>22.668553213245332</v>
      </c>
      <c r="AX140">
        <f t="shared" si="205"/>
        <v>5.3803290684750808E-2</v>
      </c>
      <c r="AY140">
        <f t="shared" si="180"/>
        <v>1.4135089446593878</v>
      </c>
      <c r="AZ140">
        <f t="shared" si="206"/>
        <v>1.4893868501038268</v>
      </c>
      <c r="BA140">
        <f t="shared" si="207"/>
        <v>0.11028261862726424</v>
      </c>
      <c r="BC140">
        <f t="shared" si="208"/>
        <v>1.2589780422374079</v>
      </c>
      <c r="BD140">
        <f t="shared" si="248"/>
        <v>0.90695999999999999</v>
      </c>
      <c r="BE140">
        <f t="shared" si="209"/>
        <v>0.50277777777777777</v>
      </c>
      <c r="BF140">
        <f t="shared" si="210"/>
        <v>1.3467295365445651</v>
      </c>
      <c r="BG140">
        <f t="shared" si="211"/>
        <v>1.4344810308517206</v>
      </c>
      <c r="BH140">
        <f t="shared" si="181"/>
        <v>9.8401667739102638E-2</v>
      </c>
      <c r="BI140" t="str">
        <f t="shared" si="182"/>
        <v>Curl</v>
      </c>
      <c r="BJ140">
        <f t="shared" si="212"/>
        <v>22.739273613896145</v>
      </c>
      <c r="BK140">
        <f t="shared" si="213"/>
        <v>4.4482020253502078E-2</v>
      </c>
      <c r="BL140">
        <f t="shared" si="183"/>
        <v>1.4327928862033674</v>
      </c>
      <c r="BM140">
        <f t="shared" si="214"/>
        <v>1.9678730025202384</v>
      </c>
      <c r="BN140">
        <f t="shared" si="215"/>
        <v>5.8986364001754679E-2</v>
      </c>
      <c r="BP140">
        <f t="shared" si="216"/>
        <v>1.2428640422885429</v>
      </c>
      <c r="BQ140">
        <f t="shared" si="249"/>
        <v>0.93599999999999994</v>
      </c>
      <c r="BR140">
        <f t="shared" si="217"/>
        <v>0.50555555555555542</v>
      </c>
      <c r="BS140">
        <f t="shared" si="218"/>
        <v>1.3543039159564798</v>
      </c>
      <c r="BT140">
        <f t="shared" si="219"/>
        <v>1.4657437896244156</v>
      </c>
      <c r="BU140">
        <f t="shared" si="184"/>
        <v>0.11967430150334857</v>
      </c>
      <c r="BV140" t="str">
        <f t="shared" si="185"/>
        <v>Curl</v>
      </c>
      <c r="BW140">
        <f t="shared" si="220"/>
        <v>22.824204366810541</v>
      </c>
      <c r="BX140">
        <f t="shared" si="221"/>
        <v>1.7680417895817226E-2</v>
      </c>
      <c r="BY140">
        <f t="shared" si="186"/>
        <v>1.4591723063632782</v>
      </c>
      <c r="BZ140">
        <f t="shared" si="222"/>
        <v>2.3502212816254873</v>
      </c>
      <c r="CA140">
        <f t="shared" si="223"/>
        <v>6.4702118171933477E-3</v>
      </c>
      <c r="CC140">
        <f t="shared" si="224"/>
        <v>1.1895919887208801</v>
      </c>
      <c r="CD140">
        <f t="shared" si="250"/>
        <v>1.0065</v>
      </c>
      <c r="CE140">
        <f t="shared" si="225"/>
        <v>0.50648148148148131</v>
      </c>
      <c r="CF140">
        <f t="shared" si="226"/>
        <v>1.3335345295776437</v>
      </c>
      <c r="CG140">
        <f t="shared" si="227"/>
        <v>1.4774770704344085</v>
      </c>
      <c r="CH140">
        <f t="shared" si="187"/>
        <v>0.14394254085676417</v>
      </c>
      <c r="CI140" t="str">
        <f t="shared" si="188"/>
        <v>No Curl</v>
      </c>
      <c r="CJ140">
        <f t="shared" si="228"/>
        <v>22.545145305581627</v>
      </c>
      <c r="CK140">
        <f t="shared" si="229"/>
        <v>0</v>
      </c>
      <c r="CL140">
        <f t="shared" si="189"/>
        <v>1.4599674711758346</v>
      </c>
      <c r="CM140">
        <f t="shared" si="230"/>
        <v>2.8256260015367838</v>
      </c>
      <c r="CN140">
        <f t="shared" si="231"/>
        <v>0</v>
      </c>
    </row>
    <row r="141" spans="1:92" x14ac:dyDescent="0.25">
      <c r="A141">
        <v>1.26</v>
      </c>
      <c r="B141">
        <f t="shared" si="252"/>
        <v>1.5358999999999999E-2</v>
      </c>
      <c r="C141">
        <f t="shared" si="169"/>
        <v>0.92153999999999991</v>
      </c>
      <c r="D141">
        <f t="shared" si="251"/>
        <v>0.51126760563380291</v>
      </c>
      <c r="E141">
        <f t="shared" si="170"/>
        <v>0.55479697640232972</v>
      </c>
      <c r="F141">
        <f t="shared" si="171"/>
        <v>8.5211267605633818E-3</v>
      </c>
      <c r="H141">
        <v>118</v>
      </c>
      <c r="I141">
        <v>11.8</v>
      </c>
      <c r="J141">
        <f t="shared" si="190"/>
        <v>1.3645226666666661</v>
      </c>
      <c r="K141">
        <f t="shared" si="232"/>
        <v>0.75455999999999979</v>
      </c>
      <c r="L141">
        <f t="shared" si="191"/>
        <v>0.99389324838784865</v>
      </c>
      <c r="M141" t="str">
        <f t="shared" si="174"/>
        <v>No Curl</v>
      </c>
      <c r="N141">
        <f t="shared" si="233"/>
        <v>21.115394133333314</v>
      </c>
      <c r="P141">
        <f t="shared" si="238"/>
        <v>1.3200008742708023</v>
      </c>
      <c r="Q141">
        <f t="shared" si="234"/>
        <v>0.8169599999999998</v>
      </c>
      <c r="R141">
        <f t="shared" si="239"/>
        <v>0.50281690140845081</v>
      </c>
      <c r="S141">
        <f t="shared" si="240"/>
        <v>1.3424486507533413</v>
      </c>
      <c r="T141">
        <f t="shared" si="241"/>
        <v>1.3648964272358792</v>
      </c>
      <c r="U141">
        <f t="shared" si="242"/>
        <v>2.4110599728112247E-2</v>
      </c>
      <c r="V141" t="str">
        <f t="shared" si="243"/>
        <v>Curl</v>
      </c>
      <c r="W141">
        <f t="shared" si="236"/>
        <v>22.66603187970648</v>
      </c>
      <c r="X141">
        <f t="shared" si="237"/>
        <v>5.3506170042957719E-2</v>
      </c>
      <c r="Y141">
        <f t="shared" si="244"/>
        <v>1.3633823413487205</v>
      </c>
      <c r="Z141">
        <f t="shared" si="245"/>
        <v>0.50662736557107413</v>
      </c>
      <c r="AA141">
        <f t="shared" si="235"/>
        <v>0.12546832776662589</v>
      </c>
      <c r="AC141">
        <f t="shared" si="192"/>
        <v>1.2956785098921642</v>
      </c>
      <c r="AD141">
        <f t="shared" si="246"/>
        <v>0.84743999999999986</v>
      </c>
      <c r="AE141">
        <f t="shared" si="193"/>
        <v>0.50140845070422546</v>
      </c>
      <c r="AF141">
        <f t="shared" si="194"/>
        <v>1.3401611017790127</v>
      </c>
      <c r="AG141">
        <f t="shared" si="195"/>
        <v>1.3846436936658604</v>
      </c>
      <c r="AH141">
        <f t="shared" si="175"/>
        <v>4.8602873053115725E-2</v>
      </c>
      <c r="AI141" t="str">
        <f t="shared" si="176"/>
        <v>Curl</v>
      </c>
      <c r="AJ141">
        <f t="shared" si="196"/>
        <v>22.733762657390859</v>
      </c>
      <c r="AK141">
        <f t="shared" si="197"/>
        <v>5.3616155129661849E-2</v>
      </c>
      <c r="AL141">
        <f t="shared" si="177"/>
        <v>1.3824660303109602</v>
      </c>
      <c r="AM141">
        <f t="shared" si="198"/>
        <v>1.0072156819625333</v>
      </c>
      <c r="AN141">
        <f t="shared" si="199"/>
        <v>0.11322796163383696</v>
      </c>
      <c r="AP141">
        <f t="shared" si="200"/>
        <v>1.2706550000945245</v>
      </c>
      <c r="AQ141">
        <f t="shared" si="247"/>
        <v>0.89225999999999994</v>
      </c>
      <c r="AR141">
        <f t="shared" si="201"/>
        <v>0.50000000000000011</v>
      </c>
      <c r="AS141">
        <f t="shared" si="202"/>
        <v>1.3367075673424036</v>
      </c>
      <c r="AT141">
        <f t="shared" si="203"/>
        <v>1.4027601345902847</v>
      </c>
      <c r="AU141">
        <f t="shared" si="178"/>
        <v>7.3479218343156183E-2</v>
      </c>
      <c r="AV141" t="str">
        <f t="shared" si="179"/>
        <v>Curl</v>
      </c>
      <c r="AW141">
        <f t="shared" si="204"/>
        <v>22.803492866284675</v>
      </c>
      <c r="AX141">
        <f t="shared" si="205"/>
        <v>5.5983451360592247E-2</v>
      </c>
      <c r="AY141">
        <f t="shared" si="180"/>
        <v>1.4008243073144733</v>
      </c>
      <c r="AZ141">
        <f t="shared" si="206"/>
        <v>1.5028765121997727</v>
      </c>
      <c r="BA141">
        <f t="shared" si="207"/>
        <v>0.11431832675629262</v>
      </c>
      <c r="BC141">
        <f t="shared" si="208"/>
        <v>1.2468089048187752</v>
      </c>
      <c r="BD141">
        <f t="shared" si="248"/>
        <v>0.92153999999999991</v>
      </c>
      <c r="BE141">
        <f t="shared" si="209"/>
        <v>0.500925925925926</v>
      </c>
      <c r="BF141">
        <f t="shared" si="210"/>
        <v>1.3337122032423754</v>
      </c>
      <c r="BG141">
        <f t="shared" si="211"/>
        <v>1.4206155016659743</v>
      </c>
      <c r="BH141">
        <f t="shared" si="181"/>
        <v>9.8401667739102638E-2</v>
      </c>
      <c r="BI141" t="str">
        <f t="shared" si="182"/>
        <v>Curl</v>
      </c>
      <c r="BJ141">
        <f t="shared" si="212"/>
        <v>22.8739465675506</v>
      </c>
      <c r="BK141">
        <f t="shared" si="213"/>
        <v>4.6820406368717593E-2</v>
      </c>
      <c r="BL141">
        <f t="shared" si="183"/>
        <v>1.4197833003861864</v>
      </c>
      <c r="BM141">
        <f t="shared" si="214"/>
        <v>1.9859119688357332</v>
      </c>
      <c r="BN141">
        <f t="shared" si="215"/>
        <v>6.237974111983275E-2</v>
      </c>
      <c r="BP141">
        <f t="shared" si="216"/>
        <v>1.2306072700488848</v>
      </c>
      <c r="BQ141">
        <f t="shared" si="249"/>
        <v>0.95033999999999996</v>
      </c>
      <c r="BR141">
        <f t="shared" si="217"/>
        <v>0.50462962962962954</v>
      </c>
      <c r="BS141">
        <f t="shared" si="218"/>
        <v>1.3409481553291223</v>
      </c>
      <c r="BT141">
        <f t="shared" si="219"/>
        <v>1.4512890406093588</v>
      </c>
      <c r="BU141">
        <f t="shared" si="184"/>
        <v>0.11967430150334857</v>
      </c>
      <c r="BV141" t="str">
        <f t="shared" si="185"/>
        <v>Curl</v>
      </c>
      <c r="BW141">
        <f t="shared" si="220"/>
        <v>22.959634758406189</v>
      </c>
      <c r="BX141">
        <f t="shared" si="221"/>
        <v>2.0158944825311539E-2</v>
      </c>
      <c r="BY141">
        <f t="shared" si="186"/>
        <v>1.4458278838720144</v>
      </c>
      <c r="BZ141">
        <f t="shared" si="222"/>
        <v>2.371925242625931</v>
      </c>
      <c r="CA141">
        <f t="shared" si="223"/>
        <v>7.9832936359076172E-3</v>
      </c>
      <c r="CC141">
        <f t="shared" si="224"/>
        <v>1.1795370226221933</v>
      </c>
      <c r="CD141">
        <f t="shared" si="250"/>
        <v>1.0202399999999998</v>
      </c>
      <c r="CE141">
        <f t="shared" si="225"/>
        <v>0.50555555555555542</v>
      </c>
      <c r="CF141">
        <f t="shared" si="226"/>
        <v>1.3222628964349648</v>
      </c>
      <c r="CG141">
        <f t="shared" si="227"/>
        <v>1.4649887702477375</v>
      </c>
      <c r="CH141">
        <f t="shared" si="187"/>
        <v>0.14272587381277213</v>
      </c>
      <c r="CI141" t="str">
        <f t="shared" si="188"/>
        <v>No Curl</v>
      </c>
      <c r="CJ141">
        <f t="shared" si="228"/>
        <v>22.678498758539391</v>
      </c>
      <c r="CK141">
        <f t="shared" si="229"/>
        <v>0</v>
      </c>
      <c r="CL141">
        <f t="shared" si="189"/>
        <v>1.4476271699910197</v>
      </c>
      <c r="CM141">
        <f t="shared" si="230"/>
        <v>2.8256260015367833</v>
      </c>
      <c r="CN141">
        <f t="shared" si="231"/>
        <v>0</v>
      </c>
    </row>
    <row r="142" spans="1:92" x14ac:dyDescent="0.25">
      <c r="A142">
        <v>1.27</v>
      </c>
      <c r="B142">
        <f t="shared" si="252"/>
        <v>1.5115999999999999E-2</v>
      </c>
      <c r="C142">
        <f t="shared" si="169"/>
        <v>0.90695999999999999</v>
      </c>
      <c r="D142">
        <f t="shared" si="251"/>
        <v>0.51056338028169024</v>
      </c>
      <c r="E142">
        <f t="shared" si="170"/>
        <v>0.56293924790695316</v>
      </c>
      <c r="F142">
        <f t="shared" si="171"/>
        <v>8.5093896713615037E-3</v>
      </c>
      <c r="H142">
        <v>119</v>
      </c>
      <c r="I142">
        <v>11.9</v>
      </c>
      <c r="J142">
        <f t="shared" si="190"/>
        <v>1.3559633333333327</v>
      </c>
      <c r="K142">
        <f t="shared" si="232"/>
        <v>0.7703399999999998</v>
      </c>
      <c r="L142">
        <f t="shared" si="191"/>
        <v>0.9937272325755917</v>
      </c>
      <c r="M142" t="str">
        <f t="shared" si="174"/>
        <v>No Curl</v>
      </c>
      <c r="N142">
        <f t="shared" si="233"/>
        <v>21.251418433333313</v>
      </c>
      <c r="P142">
        <f t="shared" si="238"/>
        <v>1.3081540826182654</v>
      </c>
      <c r="Q142">
        <f t="shared" si="234"/>
        <v>0.83225999999999989</v>
      </c>
      <c r="R142">
        <f t="shared" si="239"/>
        <v>0.50422535211267616</v>
      </c>
      <c r="S142">
        <f t="shared" si="240"/>
        <v>1.3304003939834435</v>
      </c>
      <c r="T142">
        <f t="shared" si="241"/>
        <v>1.3526467053486206</v>
      </c>
      <c r="U142">
        <f t="shared" si="242"/>
        <v>2.4110599728112247E-2</v>
      </c>
      <c r="V142" t="str">
        <f t="shared" si="243"/>
        <v>Curl</v>
      </c>
      <c r="W142">
        <f t="shared" si="236"/>
        <v>22.800276744781815</v>
      </c>
      <c r="X142">
        <f t="shared" si="237"/>
        <v>5.5328694262835883E-2</v>
      </c>
      <c r="Y142">
        <f t="shared" si="244"/>
        <v>1.3513345597808346</v>
      </c>
      <c r="Z142">
        <f t="shared" si="245"/>
        <v>0.51114430551613643</v>
      </c>
      <c r="AA142">
        <f t="shared" si="235"/>
        <v>0.12944509321910838</v>
      </c>
      <c r="AC142">
        <f t="shared" si="192"/>
        <v>1.2837138101741465</v>
      </c>
      <c r="AD142">
        <f t="shared" si="246"/>
        <v>0.86249999999999993</v>
      </c>
      <c r="AE142">
        <f t="shared" si="193"/>
        <v>0.50281690140845081</v>
      </c>
      <c r="AF142">
        <f t="shared" si="194"/>
        <v>1.3277856359253049</v>
      </c>
      <c r="AG142">
        <f t="shared" si="195"/>
        <v>1.3718574616764623</v>
      </c>
      <c r="AH142">
        <f t="shared" si="175"/>
        <v>4.8602873053115725E-2</v>
      </c>
      <c r="AI142" t="str">
        <f t="shared" si="176"/>
        <v>Curl</v>
      </c>
      <c r="AJ142">
        <f t="shared" si="196"/>
        <v>22.867778767568758</v>
      </c>
      <c r="AK142">
        <f t="shared" si="197"/>
        <v>5.5614826180631745E-2</v>
      </c>
      <c r="AL142">
        <f t="shared" si="177"/>
        <v>1.3700924938691705</v>
      </c>
      <c r="AM142">
        <f t="shared" si="198"/>
        <v>1.0163129665628658</v>
      </c>
      <c r="AN142">
        <f t="shared" si="199"/>
        <v>0.11723118739919565</v>
      </c>
      <c r="AP142">
        <f t="shared" si="200"/>
        <v>1.2584304101614934</v>
      </c>
      <c r="AQ142">
        <f t="shared" si="247"/>
        <v>0.90695999999999999</v>
      </c>
      <c r="AR142">
        <f t="shared" si="201"/>
        <v>0.50140845070422546</v>
      </c>
      <c r="AS142">
        <f t="shared" si="202"/>
        <v>1.323847505508212</v>
      </c>
      <c r="AT142">
        <f t="shared" si="203"/>
        <v>1.3892646008549325</v>
      </c>
      <c r="AU142">
        <f t="shared" si="178"/>
        <v>7.3479218343156183E-2</v>
      </c>
      <c r="AV142" t="str">
        <f t="shared" si="179"/>
        <v>Curl</v>
      </c>
      <c r="AW142">
        <f t="shared" si="204"/>
        <v>22.937163623018915</v>
      </c>
      <c r="AX142">
        <f t="shared" si="205"/>
        <v>5.8237473744110445E-2</v>
      </c>
      <c r="AY142">
        <f t="shared" si="180"/>
        <v>1.3879687101998108</v>
      </c>
      <c r="AZ142">
        <f t="shared" si="206"/>
        <v>1.5167996422835273</v>
      </c>
      <c r="BA142">
        <f t="shared" si="207"/>
        <v>0.11851602974227263</v>
      </c>
      <c r="BC142">
        <f t="shared" si="208"/>
        <v>1.2344944544968759</v>
      </c>
      <c r="BD142">
        <f t="shared" si="248"/>
        <v>0.93599999999999994</v>
      </c>
      <c r="BE142">
        <f t="shared" si="209"/>
        <v>0.50000000000000011</v>
      </c>
      <c r="BF142">
        <f t="shared" si="210"/>
        <v>1.3205394286439085</v>
      </c>
      <c r="BG142">
        <f t="shared" si="211"/>
        <v>1.4065844027909398</v>
      </c>
      <c r="BH142">
        <f t="shared" si="181"/>
        <v>9.8401667739102638E-2</v>
      </c>
      <c r="BI142" t="str">
        <f t="shared" si="182"/>
        <v>Curl</v>
      </c>
      <c r="BJ142">
        <f t="shared" si="212"/>
        <v>23.00731778787484</v>
      </c>
      <c r="BK142">
        <f t="shared" si="213"/>
        <v>4.9244296985426414E-2</v>
      </c>
      <c r="BL142">
        <f t="shared" si="183"/>
        <v>1.4066185117172807</v>
      </c>
      <c r="BM142">
        <f t="shared" si="214"/>
        <v>2.0045060178626981</v>
      </c>
      <c r="BN142">
        <f t="shared" si="215"/>
        <v>6.5947536227745143E-2</v>
      </c>
      <c r="BP142">
        <f t="shared" si="216"/>
        <v>1.2182150365185938</v>
      </c>
      <c r="BQ142">
        <f t="shared" si="249"/>
        <v>0.96455999999999997</v>
      </c>
      <c r="BR142">
        <f t="shared" si="217"/>
        <v>0.50277777777777777</v>
      </c>
      <c r="BS142">
        <f t="shared" si="218"/>
        <v>1.3274447874413384</v>
      </c>
      <c r="BT142">
        <f t="shared" si="219"/>
        <v>1.4366745383640822</v>
      </c>
      <c r="BU142">
        <f t="shared" si="184"/>
        <v>0.11967430150334857</v>
      </c>
      <c r="BV142" t="str">
        <f t="shared" si="185"/>
        <v>Curl</v>
      </c>
      <c r="BW142">
        <f t="shared" si="220"/>
        <v>23.0937295739391</v>
      </c>
      <c r="BX142">
        <f t="shared" si="221"/>
        <v>2.2726794756381619E-2</v>
      </c>
      <c r="BY142">
        <f t="shared" si="186"/>
        <v>1.4323361942998578</v>
      </c>
      <c r="BZ142">
        <f t="shared" si="222"/>
        <v>2.3942802123634555</v>
      </c>
      <c r="CA142">
        <f t="shared" si="223"/>
        <v>9.6811079095613026E-3</v>
      </c>
      <c r="CC142">
        <f t="shared" si="224"/>
        <v>1.1694328678892933</v>
      </c>
      <c r="CD142">
        <f t="shared" si="250"/>
        <v>1.0338600000000002</v>
      </c>
      <c r="CE142">
        <f t="shared" si="225"/>
        <v>0.50370370370370365</v>
      </c>
      <c r="CF142">
        <f t="shared" si="226"/>
        <v>1.3109361227543468</v>
      </c>
      <c r="CG142">
        <f t="shared" si="227"/>
        <v>1.4524393776194018</v>
      </c>
      <c r="CH142">
        <f t="shared" si="187"/>
        <v>0.14150325486505422</v>
      </c>
      <c r="CI142" t="str">
        <f t="shared" si="188"/>
        <v>No Curl</v>
      </c>
      <c r="CJ142">
        <f t="shared" si="228"/>
        <v>22.810725048182888</v>
      </c>
      <c r="CK142">
        <f t="shared" si="229"/>
        <v>0</v>
      </c>
      <c r="CL142">
        <f t="shared" si="189"/>
        <v>1.4352265003718307</v>
      </c>
      <c r="CM142">
        <f t="shared" si="230"/>
        <v>2.8256260015367833</v>
      </c>
      <c r="CN142">
        <f t="shared" si="231"/>
        <v>0</v>
      </c>
    </row>
    <row r="143" spans="1:92" x14ac:dyDescent="0.25">
      <c r="A143">
        <v>1.28</v>
      </c>
      <c r="B143">
        <f t="shared" si="252"/>
        <v>1.4870999999999999E-2</v>
      </c>
      <c r="C143">
        <f t="shared" ref="C143:C206" si="253">($C$3*10/C$13)*$B143</f>
        <v>0.89225999999999994</v>
      </c>
      <c r="D143">
        <f t="shared" si="251"/>
        <v>0.50985915492957756</v>
      </c>
      <c r="E143">
        <f t="shared" ref="E143:E206" si="254">D143/C143</f>
        <v>0.57142442217467737</v>
      </c>
      <c r="F143">
        <f t="shared" ref="F143:F206" si="255">E143*B143</f>
        <v>8.4976525821596257E-3</v>
      </c>
      <c r="H143">
        <v>120</v>
      </c>
      <c r="I143">
        <v>12</v>
      </c>
      <c r="J143">
        <f t="shared" si="190"/>
        <v>1.3474039999999994</v>
      </c>
      <c r="K143">
        <f t="shared" si="232"/>
        <v>0.7703399999999998</v>
      </c>
      <c r="L143">
        <f t="shared" si="191"/>
        <v>0.99368763658800996</v>
      </c>
      <c r="M143" t="str">
        <f t="shared" si="174"/>
        <v>No Curl</v>
      </c>
      <c r="N143">
        <f t="shared" si="233"/>
        <v>21.386586799999979</v>
      </c>
      <c r="P143">
        <f t="shared" si="238"/>
        <v>1.2961376039637207</v>
      </c>
      <c r="Q143">
        <f t="shared" si="234"/>
        <v>0.84743999999999986</v>
      </c>
      <c r="R143">
        <f t="shared" si="239"/>
        <v>0.50492957746478884</v>
      </c>
      <c r="S143">
        <f t="shared" si="240"/>
        <v>1.3181795645347423</v>
      </c>
      <c r="T143">
        <f t="shared" si="241"/>
        <v>1.340221525105763</v>
      </c>
      <c r="U143">
        <f t="shared" si="242"/>
        <v>2.4110599728112247E-2</v>
      </c>
      <c r="V143" t="str">
        <f t="shared" si="243"/>
        <v>Curl</v>
      </c>
      <c r="W143">
        <f t="shared" si="236"/>
        <v>22.93331678418016</v>
      </c>
      <c r="X143">
        <f t="shared" si="237"/>
        <v>5.7231641570064225E-2</v>
      </c>
      <c r="Y143">
        <f t="shared" si="244"/>
        <v>1.3391142210760643</v>
      </c>
      <c r="Z143">
        <f t="shared" si="245"/>
        <v>0.51580897446837903</v>
      </c>
      <c r="AA143">
        <f t="shared" si="235"/>
        <v>0.13355926075163049</v>
      </c>
      <c r="AC143">
        <f t="shared" si="192"/>
        <v>1.2714256612604213</v>
      </c>
      <c r="AD143">
        <f t="shared" si="246"/>
        <v>0.89225999999999994</v>
      </c>
      <c r="AE143">
        <f t="shared" si="193"/>
        <v>0.50352112676056349</v>
      </c>
      <c r="AF143">
        <f t="shared" si="194"/>
        <v>1.3150756163785478</v>
      </c>
      <c r="AG143">
        <f t="shared" si="195"/>
        <v>1.3587255714966733</v>
      </c>
      <c r="AH143">
        <f t="shared" si="175"/>
        <v>4.8602873053115725E-2</v>
      </c>
      <c r="AI143" t="str">
        <f t="shared" si="176"/>
        <v>Curl</v>
      </c>
      <c r="AJ143">
        <f t="shared" si="196"/>
        <v>23.000557331161289</v>
      </c>
      <c r="AK143">
        <f t="shared" si="197"/>
        <v>5.7774926649121879E-2</v>
      </c>
      <c r="AL143">
        <f t="shared" si="177"/>
        <v>1.3573844925113938</v>
      </c>
      <c r="AM143">
        <f t="shared" si="198"/>
        <v>1.0258288262417932</v>
      </c>
      <c r="AN143">
        <f t="shared" si="199"/>
        <v>0.12139286272527627</v>
      </c>
      <c r="AP143">
        <f t="shared" si="200"/>
        <v>1.246048161068984</v>
      </c>
      <c r="AQ143">
        <f t="shared" si="247"/>
        <v>0.92153999999999991</v>
      </c>
      <c r="AR143">
        <f t="shared" si="201"/>
        <v>0.50211267605633814</v>
      </c>
      <c r="AS143">
        <f t="shared" si="202"/>
        <v>1.3108215889050077</v>
      </c>
      <c r="AT143">
        <f t="shared" si="203"/>
        <v>1.3755950167410331</v>
      </c>
      <c r="AU143">
        <f t="shared" si="178"/>
        <v>7.3479218343156183E-2</v>
      </c>
      <c r="AV143" t="str">
        <f t="shared" si="179"/>
        <v>Curl</v>
      </c>
      <c r="AW143">
        <f t="shared" si="204"/>
        <v>23.069548373569734</v>
      </c>
      <c r="AX143">
        <f t="shared" si="205"/>
        <v>6.0568602971156363E-2</v>
      </c>
      <c r="AY143">
        <f t="shared" si="180"/>
        <v>1.3749474010231817</v>
      </c>
      <c r="AZ143">
        <f t="shared" si="206"/>
        <v>1.5311677542030186</v>
      </c>
      <c r="BA143">
        <f t="shared" si="207"/>
        <v>0.12288129459527598</v>
      </c>
      <c r="BC143">
        <f t="shared" si="208"/>
        <v>1.2218797851748557</v>
      </c>
      <c r="BD143">
        <f t="shared" si="248"/>
        <v>0.96455999999999997</v>
      </c>
      <c r="BE143">
        <f t="shared" si="209"/>
        <v>0.50070422535211279</v>
      </c>
      <c r="BF143">
        <f t="shared" si="210"/>
        <v>1.3070455096081834</v>
      </c>
      <c r="BG143">
        <f t="shared" si="211"/>
        <v>1.39221123404151</v>
      </c>
      <c r="BH143">
        <f t="shared" si="181"/>
        <v>9.8401667739102638E-2</v>
      </c>
      <c r="BI143" t="str">
        <f t="shared" si="182"/>
        <v>Curl</v>
      </c>
      <c r="BJ143">
        <f t="shared" si="212"/>
        <v>23.139371730739231</v>
      </c>
      <c r="BK143">
        <f t="shared" si="213"/>
        <v>5.1822975685129467E-2</v>
      </c>
      <c r="BL143">
        <f t="shared" si="183"/>
        <v>1.3931329298454942</v>
      </c>
      <c r="BM143">
        <f t="shared" si="214"/>
        <v>2.0239177512416604</v>
      </c>
      <c r="BN143">
        <f t="shared" si="215"/>
        <v>6.970314404032027E-2</v>
      </c>
      <c r="BP143">
        <f t="shared" si="216"/>
        <v>1.205683860764367</v>
      </c>
      <c r="BQ143">
        <f t="shared" si="249"/>
        <v>0.97865999999999997</v>
      </c>
      <c r="BR143">
        <f t="shared" si="217"/>
        <v>0.50185185185185188</v>
      </c>
      <c r="BS143">
        <f t="shared" si="218"/>
        <v>1.3137900192462277</v>
      </c>
      <c r="BT143">
        <f t="shared" si="219"/>
        <v>1.4218961777280876</v>
      </c>
      <c r="BU143">
        <f t="shared" si="184"/>
        <v>0.11967430150334857</v>
      </c>
      <c r="BV143" t="str">
        <f t="shared" si="185"/>
        <v>Curl</v>
      </c>
      <c r="BW143">
        <f t="shared" si="220"/>
        <v>23.226474052683233</v>
      </c>
      <c r="BX143">
        <f t="shared" si="221"/>
        <v>2.5378162878823027E-2</v>
      </c>
      <c r="BY143">
        <f t="shared" si="186"/>
        <v>1.4186934613256468</v>
      </c>
      <c r="BZ143">
        <f t="shared" si="222"/>
        <v>2.4173181897770251</v>
      </c>
      <c r="CA143">
        <f t="shared" si="223"/>
        <v>1.1569355035068559E-2</v>
      </c>
      <c r="CC143">
        <f t="shared" si="224"/>
        <v>1.1592709639655783</v>
      </c>
      <c r="CD143">
        <f t="shared" si="250"/>
        <v>1.0473599999999998</v>
      </c>
      <c r="CE143">
        <f t="shared" si="225"/>
        <v>0.50277777777777777</v>
      </c>
      <c r="CF143">
        <f t="shared" si="226"/>
        <v>1.2995446121380929</v>
      </c>
      <c r="CG143">
        <f t="shared" si="227"/>
        <v>1.4398182603106089</v>
      </c>
      <c r="CH143">
        <f t="shared" si="187"/>
        <v>0.14027364817251531</v>
      </c>
      <c r="CI143" t="str">
        <f t="shared" si="188"/>
        <v>No Curl</v>
      </c>
      <c r="CJ143">
        <f t="shared" si="228"/>
        <v>22.941818660458324</v>
      </c>
      <c r="CK143">
        <f t="shared" si="229"/>
        <v>0</v>
      </c>
      <c r="CL143">
        <f t="shared" si="189"/>
        <v>1.4227549560822712</v>
      </c>
      <c r="CM143">
        <f t="shared" si="230"/>
        <v>2.8256260015367825</v>
      </c>
      <c r="CN143">
        <f t="shared" si="231"/>
        <v>0</v>
      </c>
    </row>
    <row r="144" spans="1:92" x14ac:dyDescent="0.25">
      <c r="A144">
        <v>1.29</v>
      </c>
      <c r="B144">
        <f t="shared" si="252"/>
        <v>1.4623999999999998E-2</v>
      </c>
      <c r="C144">
        <f t="shared" si="253"/>
        <v>0.87743999999999989</v>
      </c>
      <c r="D144">
        <f t="shared" ref="D144:D157" si="256">D143-(1/142)*0.1</f>
        <v>0.50915492957746489</v>
      </c>
      <c r="E144">
        <f t="shared" si="254"/>
        <v>0.58027321478102767</v>
      </c>
      <c r="F144">
        <f t="shared" si="255"/>
        <v>8.4859154929577477E-3</v>
      </c>
      <c r="H144">
        <v>121</v>
      </c>
      <c r="I144">
        <v>12.1</v>
      </c>
      <c r="J144">
        <f t="shared" si="190"/>
        <v>1.3386706666666661</v>
      </c>
      <c r="K144">
        <f t="shared" si="232"/>
        <v>0.78599999999999981</v>
      </c>
      <c r="L144">
        <f t="shared" si="191"/>
        <v>0.99351840032140826</v>
      </c>
      <c r="M144" t="str">
        <f t="shared" si="174"/>
        <v>No Curl</v>
      </c>
      <c r="N144">
        <f t="shared" si="233"/>
        <v>21.520890533333311</v>
      </c>
      <c r="P144">
        <f t="shared" si="238"/>
        <v>1.2839527496050969</v>
      </c>
      <c r="Q144">
        <f t="shared" si="234"/>
        <v>0.86249999999999993</v>
      </c>
      <c r="R144">
        <f t="shared" si="239"/>
        <v>0.50563380281690151</v>
      </c>
      <c r="S144">
        <f t="shared" si="240"/>
        <v>1.3057874960049416</v>
      </c>
      <c r="T144">
        <f t="shared" si="241"/>
        <v>1.3276222424047857</v>
      </c>
      <c r="U144">
        <f t="shared" si="242"/>
        <v>2.4110599728112247E-2</v>
      </c>
      <c r="V144" t="str">
        <f t="shared" si="243"/>
        <v>Curl</v>
      </c>
      <c r="W144">
        <f t="shared" si="236"/>
        <v>23.065134740633635</v>
      </c>
      <c r="X144">
        <f t="shared" si="237"/>
        <v>5.9214345386106246E-2</v>
      </c>
      <c r="Y144">
        <f t="shared" si="244"/>
        <v>1.3267226593980244</v>
      </c>
      <c r="Z144">
        <f t="shared" si="245"/>
        <v>0.52062675140323378</v>
      </c>
      <c r="AA144">
        <f t="shared" si="235"/>
        <v>0.1378164464339047</v>
      </c>
      <c r="AC144">
        <f t="shared" si="192"/>
        <v>1.2589758436912402</v>
      </c>
      <c r="AD144">
        <f t="shared" si="246"/>
        <v>0.90695999999999999</v>
      </c>
      <c r="AE144">
        <f t="shared" si="193"/>
        <v>0.50422535211267616</v>
      </c>
      <c r="AF144">
        <f t="shared" si="194"/>
        <v>1.3021983778482504</v>
      </c>
      <c r="AG144">
        <f t="shared" si="195"/>
        <v>1.3454209120052598</v>
      </c>
      <c r="AH144">
        <f t="shared" si="175"/>
        <v>4.8602873053115725E-2</v>
      </c>
      <c r="AI144" t="str">
        <f t="shared" si="176"/>
        <v>Curl</v>
      </c>
      <c r="AJ144">
        <f t="shared" si="196"/>
        <v>23.132064892799143</v>
      </c>
      <c r="AK144">
        <f t="shared" si="197"/>
        <v>6.0012790327318134E-2</v>
      </c>
      <c r="AL144">
        <f t="shared" si="177"/>
        <v>1.3445093376325492</v>
      </c>
      <c r="AM144">
        <f t="shared" si="198"/>
        <v>1.0356533298305997</v>
      </c>
      <c r="AN144">
        <f t="shared" si="199"/>
        <v>0.12571552825422477</v>
      </c>
      <c r="AP144">
        <f t="shared" si="200"/>
        <v>1.2335095225290389</v>
      </c>
      <c r="AQ144">
        <f t="shared" si="247"/>
        <v>0.93599999999999994</v>
      </c>
      <c r="AR144">
        <f t="shared" si="201"/>
        <v>0.50281690140845081</v>
      </c>
      <c r="AS144">
        <f t="shared" si="202"/>
        <v>1.2976311532483826</v>
      </c>
      <c r="AT144">
        <f t="shared" si="203"/>
        <v>1.3617527839677281</v>
      </c>
      <c r="AU144">
        <f t="shared" si="178"/>
        <v>7.3479218343156183E-2</v>
      </c>
      <c r="AV144" t="str">
        <f t="shared" si="179"/>
        <v>Curl</v>
      </c>
      <c r="AW144">
        <f t="shared" si="204"/>
        <v>23.200630532460234</v>
      </c>
      <c r="AX144">
        <f t="shared" si="205"/>
        <v>6.2976173169679711E-2</v>
      </c>
      <c r="AY144">
        <f t="shared" si="180"/>
        <v>1.3617617207911801</v>
      </c>
      <c r="AZ144">
        <f t="shared" si="206"/>
        <v>1.5459973427894511</v>
      </c>
      <c r="BA144">
        <f t="shared" si="207"/>
        <v>0.1274195029660998</v>
      </c>
      <c r="BC144">
        <f t="shared" si="208"/>
        <v>1.2091114490525501</v>
      </c>
      <c r="BD144">
        <f t="shared" si="248"/>
        <v>0.97865999999999997</v>
      </c>
      <c r="BE144">
        <f t="shared" si="209"/>
        <v>0.50211267605633814</v>
      </c>
      <c r="BF144">
        <f t="shared" si="210"/>
        <v>1.2933872131077309</v>
      </c>
      <c r="BG144">
        <f t="shared" si="211"/>
        <v>1.3776629771629103</v>
      </c>
      <c r="BH144">
        <f t="shared" si="181"/>
        <v>9.8401667739102638E-2</v>
      </c>
      <c r="BI144" t="str">
        <f t="shared" si="182"/>
        <v>Curl</v>
      </c>
      <c r="BJ144">
        <f t="shared" si="212"/>
        <v>23.270076281700049</v>
      </c>
      <c r="BK144">
        <f t="shared" si="213"/>
        <v>5.4472200997374542E-2</v>
      </c>
      <c r="BL144">
        <f t="shared" si="183"/>
        <v>1.3794832381161044</v>
      </c>
      <c r="BM144">
        <f t="shared" si="214"/>
        <v>2.0439524425511855</v>
      </c>
      <c r="BN144">
        <f t="shared" si="215"/>
        <v>7.3648574570619268E-2</v>
      </c>
      <c r="BP144">
        <f t="shared" si="216"/>
        <v>1.1930196791119962</v>
      </c>
      <c r="BQ144">
        <f t="shared" si="249"/>
        <v>0.99263999999999997</v>
      </c>
      <c r="BR144">
        <f t="shared" si="217"/>
        <v>0.50000000000000011</v>
      </c>
      <c r="BS144">
        <f t="shared" si="218"/>
        <v>1.2999903193429232</v>
      </c>
      <c r="BT144">
        <f t="shared" si="219"/>
        <v>1.4069609595738493</v>
      </c>
      <c r="BU144">
        <f t="shared" si="184"/>
        <v>0.11967430150334857</v>
      </c>
      <c r="BV144" t="str">
        <f t="shared" si="185"/>
        <v>Curl</v>
      </c>
      <c r="BW144">
        <f t="shared" si="220"/>
        <v>23.357853054607855</v>
      </c>
      <c r="BX144">
        <f t="shared" si="221"/>
        <v>2.8117523636746848E-2</v>
      </c>
      <c r="BY144">
        <f t="shared" si="186"/>
        <v>1.4049061619671634</v>
      </c>
      <c r="BZ144">
        <f t="shared" si="222"/>
        <v>2.4410552705783539</v>
      </c>
      <c r="CA144">
        <f t="shared" si="223"/>
        <v>1.3654415226842445E-2</v>
      </c>
      <c r="CC144">
        <f t="shared" si="224"/>
        <v>1.149051905557303</v>
      </c>
      <c r="CD144">
        <f t="shared" si="250"/>
        <v>1.06074</v>
      </c>
      <c r="CE144">
        <f t="shared" si="225"/>
        <v>0.50185185185185188</v>
      </c>
      <c r="CF144">
        <f t="shared" si="226"/>
        <v>1.2880890312528694</v>
      </c>
      <c r="CG144">
        <f t="shared" si="227"/>
        <v>1.4271261569484373</v>
      </c>
      <c r="CH144">
        <f t="shared" si="187"/>
        <v>0.13903712569556714</v>
      </c>
      <c r="CI144" t="str">
        <f t="shared" si="188"/>
        <v>No Curl</v>
      </c>
      <c r="CJ144">
        <f t="shared" si="228"/>
        <v>23.071773121672134</v>
      </c>
      <c r="CK144">
        <f t="shared" si="229"/>
        <v>0</v>
      </c>
      <c r="CL144">
        <f t="shared" si="189"/>
        <v>1.4102132669959397</v>
      </c>
      <c r="CM144">
        <f t="shared" si="230"/>
        <v>2.8256260015367825</v>
      </c>
      <c r="CN144">
        <f t="shared" si="231"/>
        <v>0</v>
      </c>
    </row>
    <row r="145" spans="1:92" x14ac:dyDescent="0.25">
      <c r="A145">
        <v>1.3</v>
      </c>
      <c r="B145">
        <f t="shared" si="252"/>
        <v>1.4374999999999999E-2</v>
      </c>
      <c r="C145">
        <f t="shared" si="253"/>
        <v>0.86249999999999993</v>
      </c>
      <c r="D145">
        <f t="shared" si="256"/>
        <v>0.50845070422535221</v>
      </c>
      <c r="E145">
        <f t="shared" si="254"/>
        <v>0.58950806286997359</v>
      </c>
      <c r="F145">
        <f t="shared" si="255"/>
        <v>8.4741784037558696E-3</v>
      </c>
      <c r="H145">
        <v>122</v>
      </c>
      <c r="I145">
        <v>12.2</v>
      </c>
      <c r="J145">
        <f t="shared" si="190"/>
        <v>1.329764666666666</v>
      </c>
      <c r="K145">
        <f t="shared" si="232"/>
        <v>0.8015399999999997</v>
      </c>
      <c r="L145">
        <f t="shared" si="191"/>
        <v>0.99334713143287412</v>
      </c>
      <c r="M145" t="str">
        <f t="shared" si="174"/>
        <v>No Curl</v>
      </c>
      <c r="N145">
        <f t="shared" si="233"/>
        <v>21.65431229999998</v>
      </c>
      <c r="P145">
        <f t="shared" si="238"/>
        <v>1.271438917663265</v>
      </c>
      <c r="Q145">
        <f t="shared" si="234"/>
        <v>0.89225999999999994</v>
      </c>
      <c r="R145">
        <f t="shared" si="239"/>
        <v>0.50633802816901419</v>
      </c>
      <c r="S145">
        <f t="shared" si="240"/>
        <v>1.2930608553386265</v>
      </c>
      <c r="T145">
        <f t="shared" si="241"/>
        <v>1.3146827930139873</v>
      </c>
      <c r="U145">
        <f t="shared" si="242"/>
        <v>2.4110599728112247E-2</v>
      </c>
      <c r="V145" t="str">
        <f t="shared" si="243"/>
        <v>Curl</v>
      </c>
      <c r="W145">
        <f t="shared" si="236"/>
        <v>23.19571349023413</v>
      </c>
      <c r="X145">
        <f t="shared" si="237"/>
        <v>6.1358472470275108E-2</v>
      </c>
      <c r="Y145">
        <f t="shared" si="244"/>
        <v>1.313996549218412</v>
      </c>
      <c r="Z145">
        <f t="shared" si="245"/>
        <v>0.52566918353127512</v>
      </c>
      <c r="AA145">
        <f t="shared" si="235"/>
        <v>0.14223095197064975</v>
      </c>
      <c r="AC145">
        <f t="shared" si="192"/>
        <v>1.2463656476272591</v>
      </c>
      <c r="AD145">
        <f t="shared" si="246"/>
        <v>0.92153999999999991</v>
      </c>
      <c r="AE145">
        <f t="shared" si="193"/>
        <v>0.50492957746478884</v>
      </c>
      <c r="AF145">
        <f t="shared" si="194"/>
        <v>1.2891552547882246</v>
      </c>
      <c r="AG145">
        <f t="shared" si="195"/>
        <v>1.3319448619491894</v>
      </c>
      <c r="AH145">
        <f t="shared" si="175"/>
        <v>4.8602873053115725E-2</v>
      </c>
      <c r="AI145" t="str">
        <f t="shared" si="176"/>
        <v>Curl</v>
      </c>
      <c r="AJ145">
        <f t="shared" si="196"/>
        <v>23.262284730583968</v>
      </c>
      <c r="AK145">
        <f t="shared" si="197"/>
        <v>6.2327750922160488E-2</v>
      </c>
      <c r="AL145">
        <f t="shared" si="177"/>
        <v>1.3314683661482665</v>
      </c>
      <c r="AM145">
        <f t="shared" si="198"/>
        <v>1.0457980833052278</v>
      </c>
      <c r="AN145">
        <f t="shared" si="199"/>
        <v>0.13020461200428099</v>
      </c>
      <c r="AP145">
        <f t="shared" si="200"/>
        <v>1.2206618568663399</v>
      </c>
      <c r="AQ145">
        <f t="shared" si="247"/>
        <v>0.96455999999999997</v>
      </c>
      <c r="AR145">
        <f t="shared" si="201"/>
        <v>0.50422535211267616</v>
      </c>
      <c r="AS145">
        <f t="shared" si="202"/>
        <v>1.2841156262857236</v>
      </c>
      <c r="AT145">
        <f t="shared" si="203"/>
        <v>1.3475693957051091</v>
      </c>
      <c r="AU145">
        <f t="shared" si="178"/>
        <v>7.3479218343156183E-2</v>
      </c>
      <c r="AV145" t="str">
        <f t="shared" si="179"/>
        <v>Curl</v>
      </c>
      <c r="AW145">
        <f t="shared" si="204"/>
        <v>23.330393647785073</v>
      </c>
      <c r="AX145">
        <f t="shared" si="205"/>
        <v>6.5534607569903106E-2</v>
      </c>
      <c r="AY145">
        <f t="shared" si="180"/>
        <v>1.3482511629541643</v>
      </c>
      <c r="AZ145">
        <f t="shared" si="206"/>
        <v>1.5614932935418671</v>
      </c>
      <c r="BA145">
        <f t="shared" si="207"/>
        <v>0.13214395382328853</v>
      </c>
      <c r="BC145">
        <f t="shared" si="208"/>
        <v>1.1961943475033074</v>
      </c>
      <c r="BD145">
        <f t="shared" si="248"/>
        <v>0.99263999999999997</v>
      </c>
      <c r="BE145">
        <f t="shared" si="209"/>
        <v>0.50281690140845081</v>
      </c>
      <c r="BF145">
        <f t="shared" si="210"/>
        <v>1.2795697821444429</v>
      </c>
      <c r="BG145">
        <f t="shared" si="211"/>
        <v>1.3629452167855773</v>
      </c>
      <c r="BH145">
        <f t="shared" si="181"/>
        <v>9.8401667739102638E-2</v>
      </c>
      <c r="BI145" t="str">
        <f t="shared" si="182"/>
        <v>Curl</v>
      </c>
      <c r="BJ145">
        <f t="shared" si="212"/>
        <v>23.399415003010823</v>
      </c>
      <c r="BK145">
        <f t="shared" si="213"/>
        <v>5.7195217721211306E-2</v>
      </c>
      <c r="BL145">
        <f t="shared" si="183"/>
        <v>1.3656746872585792</v>
      </c>
      <c r="BM145">
        <f t="shared" si="214"/>
        <v>2.0646280710880656</v>
      </c>
      <c r="BN145">
        <f t="shared" si="215"/>
        <v>7.7789160380365693E-2</v>
      </c>
      <c r="BP145">
        <f t="shared" si="216"/>
        <v>1.1800706185451419</v>
      </c>
      <c r="BQ145">
        <f t="shared" si="249"/>
        <v>1.0202399999999998</v>
      </c>
      <c r="BR145">
        <f t="shared" si="217"/>
        <v>0.50070422535211279</v>
      </c>
      <c r="BS145">
        <f t="shared" si="218"/>
        <v>1.2858801972081186</v>
      </c>
      <c r="BT145">
        <f t="shared" si="219"/>
        <v>1.3916897758710942</v>
      </c>
      <c r="BU145">
        <f t="shared" si="184"/>
        <v>0.11967430150334857</v>
      </c>
      <c r="BV145" t="str">
        <f t="shared" si="185"/>
        <v>Curl</v>
      </c>
      <c r="BW145">
        <f t="shared" si="220"/>
        <v>23.487852086542148</v>
      </c>
      <c r="BX145">
        <f t="shared" si="221"/>
        <v>3.1006357691606611E-2</v>
      </c>
      <c r="BY145">
        <f t="shared" si="186"/>
        <v>1.3908089736548934</v>
      </c>
      <c r="BZ145">
        <f t="shared" si="222"/>
        <v>2.4658129265109907</v>
      </c>
      <c r="CA145">
        <f t="shared" si="223"/>
        <v>1.5949031512701214E-2</v>
      </c>
      <c r="CC145">
        <f t="shared" si="224"/>
        <v>1.1387762873707221</v>
      </c>
      <c r="CD145">
        <f t="shared" si="250"/>
        <v>1.0739999999999998</v>
      </c>
      <c r="CE145">
        <f t="shared" si="225"/>
        <v>0.500925925925926</v>
      </c>
      <c r="CF145">
        <f t="shared" si="226"/>
        <v>1.2765700467653431</v>
      </c>
      <c r="CG145">
        <f t="shared" si="227"/>
        <v>1.4143638061599653</v>
      </c>
      <c r="CH145">
        <f t="shared" si="187"/>
        <v>0.13779375939462157</v>
      </c>
      <c r="CI145" t="str">
        <f t="shared" si="188"/>
        <v>No Curl</v>
      </c>
      <c r="CJ145">
        <f t="shared" si="228"/>
        <v>23.20058202479742</v>
      </c>
      <c r="CK145">
        <f t="shared" si="229"/>
        <v>0</v>
      </c>
      <c r="CL145">
        <f t="shared" si="189"/>
        <v>1.3976021629864368</v>
      </c>
      <c r="CM145">
        <f t="shared" si="230"/>
        <v>2.8256260015367833</v>
      </c>
      <c r="CN145">
        <f t="shared" si="231"/>
        <v>0</v>
      </c>
    </row>
    <row r="146" spans="1:92" x14ac:dyDescent="0.25">
      <c r="A146">
        <v>1.31</v>
      </c>
      <c r="B146">
        <f t="shared" si="252"/>
        <v>1.4123999999999998E-2</v>
      </c>
      <c r="C146">
        <f t="shared" si="253"/>
        <v>0.84743999999999986</v>
      </c>
      <c r="D146">
        <f t="shared" si="256"/>
        <v>0.50774647887323954</v>
      </c>
      <c r="E146">
        <f t="shared" si="254"/>
        <v>0.59915330745921791</v>
      </c>
      <c r="F146">
        <f t="shared" si="255"/>
        <v>8.4624413145539916E-3</v>
      </c>
      <c r="H146">
        <v>123</v>
      </c>
      <c r="I146">
        <v>12.3</v>
      </c>
      <c r="J146">
        <f t="shared" si="190"/>
        <v>1.3206873333333327</v>
      </c>
      <c r="K146">
        <f t="shared" si="232"/>
        <v>0.8169599999999998</v>
      </c>
      <c r="L146">
        <f t="shared" si="191"/>
        <v>0.9931737294869718</v>
      </c>
      <c r="M146" t="str">
        <f t="shared" si="174"/>
        <v>No Curl</v>
      </c>
      <c r="N146">
        <f t="shared" si="233"/>
        <v>21.786834899999981</v>
      </c>
      <c r="P146">
        <f t="shared" si="238"/>
        <v>1.2587567973229656</v>
      </c>
      <c r="Q146">
        <f t="shared" si="234"/>
        <v>0.90695999999999999</v>
      </c>
      <c r="R146">
        <f t="shared" si="239"/>
        <v>0.50774647887323954</v>
      </c>
      <c r="S146">
        <f t="shared" si="240"/>
        <v>1.2801630643815323</v>
      </c>
      <c r="T146">
        <f t="shared" si="241"/>
        <v>1.3015693314400982</v>
      </c>
      <c r="U146">
        <f t="shared" si="242"/>
        <v>2.4110599728112247E-2</v>
      </c>
      <c r="V146" t="str">
        <f t="shared" si="243"/>
        <v>Curl</v>
      </c>
      <c r="W146">
        <f t="shared" si="236"/>
        <v>23.325019575767993</v>
      </c>
      <c r="X146">
        <f t="shared" si="237"/>
        <v>6.3576444084673778E-2</v>
      </c>
      <c r="Y146">
        <f t="shared" si="244"/>
        <v>1.3010993064700309</v>
      </c>
      <c r="Z146">
        <f t="shared" si="245"/>
        <v>0.53088006643713248</v>
      </c>
      <c r="AA146">
        <f t="shared" si="235"/>
        <v>0.14680490258270079</v>
      </c>
      <c r="AC146">
        <f t="shared" si="192"/>
        <v>1.2335925826720353</v>
      </c>
      <c r="AD146">
        <f t="shared" si="246"/>
        <v>0.93599999999999994</v>
      </c>
      <c r="AE146">
        <f t="shared" si="193"/>
        <v>0.50633802816901419</v>
      </c>
      <c r="AF146">
        <f t="shared" si="194"/>
        <v>1.2759436713029721</v>
      </c>
      <c r="AG146">
        <f t="shared" si="195"/>
        <v>1.3182947599339085</v>
      </c>
      <c r="AH146">
        <f t="shared" si="175"/>
        <v>4.8602873053115725E-2</v>
      </c>
      <c r="AI146" t="str">
        <f t="shared" si="176"/>
        <v>Curl</v>
      </c>
      <c r="AJ146">
        <f t="shared" si="196"/>
        <v>23.391200256062792</v>
      </c>
      <c r="AK146">
        <f t="shared" si="197"/>
        <v>6.4715230448855549E-2</v>
      </c>
      <c r="AL146">
        <f t="shared" si="177"/>
        <v>1.3182590054288374</v>
      </c>
      <c r="AM146">
        <f t="shared" si="198"/>
        <v>1.0562784832350494</v>
      </c>
      <c r="AN146">
        <f t="shared" si="199"/>
        <v>0.13486507998208808</v>
      </c>
      <c r="AP146">
        <f t="shared" si="200"/>
        <v>1.207661609781491</v>
      </c>
      <c r="AQ146">
        <f t="shared" si="247"/>
        <v>0.97865999999999997</v>
      </c>
      <c r="AR146">
        <f t="shared" si="201"/>
        <v>0.50492957746478884</v>
      </c>
      <c r="AS146">
        <f t="shared" si="202"/>
        <v>1.270439586247833</v>
      </c>
      <c r="AT146">
        <f t="shared" si="203"/>
        <v>1.3332175627141769</v>
      </c>
      <c r="AU146">
        <f t="shared" si="178"/>
        <v>7.3479218343156183E-2</v>
      </c>
      <c r="AV146" t="str">
        <f t="shared" si="179"/>
        <v>Curl</v>
      </c>
      <c r="AW146">
        <f t="shared" si="204"/>
        <v>23.458805210413644</v>
      </c>
      <c r="AX146">
        <f t="shared" si="205"/>
        <v>6.8167484935657038E-2</v>
      </c>
      <c r="AY146">
        <f t="shared" si="180"/>
        <v>1.3345802534838551</v>
      </c>
      <c r="AZ146">
        <f t="shared" si="206"/>
        <v>1.5774926323537928</v>
      </c>
      <c r="BA146">
        <f t="shared" si="207"/>
        <v>0.13705720918069988</v>
      </c>
      <c r="BC146">
        <f t="shared" si="208"/>
        <v>1.1831260810509279</v>
      </c>
      <c r="BD146">
        <f t="shared" si="248"/>
        <v>1.0065</v>
      </c>
      <c r="BE146">
        <f t="shared" si="209"/>
        <v>0.50422535211267616</v>
      </c>
      <c r="BF146">
        <f t="shared" si="210"/>
        <v>1.2655906499972476</v>
      </c>
      <c r="BG146">
        <f t="shared" si="211"/>
        <v>1.3480552189435662</v>
      </c>
      <c r="BH146">
        <f t="shared" si="181"/>
        <v>9.8401667739102638E-2</v>
      </c>
      <c r="BI146" t="str">
        <f t="shared" si="182"/>
        <v>Curl</v>
      </c>
      <c r="BJ146">
        <f t="shared" si="212"/>
        <v>23.527371981225269</v>
      </c>
      <c r="BK146">
        <f t="shared" si="213"/>
        <v>5.9987450932819202E-2</v>
      </c>
      <c r="BL146">
        <f t="shared" si="183"/>
        <v>1.3517047238272066</v>
      </c>
      <c r="BM146">
        <f t="shared" si="214"/>
        <v>2.0859755318918132</v>
      </c>
      <c r="BN146">
        <f t="shared" si="215"/>
        <v>8.2129634066363977E-2</v>
      </c>
      <c r="BP146">
        <f t="shared" si="216"/>
        <v>1.1669756577746566</v>
      </c>
      <c r="BQ146">
        <f t="shared" si="249"/>
        <v>1.0338600000000002</v>
      </c>
      <c r="BR146">
        <f t="shared" si="217"/>
        <v>0.50211267605633814</v>
      </c>
      <c r="BS146">
        <f t="shared" si="218"/>
        <v>1.2716110929076119</v>
      </c>
      <c r="BT146">
        <f t="shared" si="219"/>
        <v>1.376246528040566</v>
      </c>
      <c r="BU146">
        <f t="shared" si="184"/>
        <v>0.11967430150334857</v>
      </c>
      <c r="BV146" t="str">
        <f t="shared" si="185"/>
        <v>Curl</v>
      </c>
      <c r="BW146">
        <f t="shared" si="220"/>
        <v>23.61644010626296</v>
      </c>
      <c r="BX146">
        <f t="shared" si="221"/>
        <v>3.3963092385614548E-2</v>
      </c>
      <c r="BY146">
        <f t="shared" si="186"/>
        <v>1.3765532184318501</v>
      </c>
      <c r="BZ146">
        <f t="shared" si="222"/>
        <v>2.4913652133863882</v>
      </c>
      <c r="CA146">
        <f t="shared" si="223"/>
        <v>1.8455121163909665E-2</v>
      </c>
      <c r="CC146">
        <f t="shared" si="224"/>
        <v>1.1284377409544253</v>
      </c>
      <c r="CD146">
        <f t="shared" si="250"/>
        <v>1.0871400000000002</v>
      </c>
      <c r="CE146">
        <f t="shared" si="225"/>
        <v>0.50070422535211279</v>
      </c>
      <c r="CF146">
        <f t="shared" si="226"/>
        <v>1.2649805196312562</v>
      </c>
      <c r="CG146">
        <f t="shared" si="227"/>
        <v>1.4015232983080883</v>
      </c>
      <c r="CH146">
        <f t="shared" si="187"/>
        <v>0.13654277867683151</v>
      </c>
      <c r="CI146" t="str">
        <f t="shared" si="188"/>
        <v>No Curl</v>
      </c>
      <c r="CJ146">
        <f t="shared" si="228"/>
        <v>23.328239029473956</v>
      </c>
      <c r="CK146">
        <f t="shared" si="229"/>
        <v>0</v>
      </c>
      <c r="CL146">
        <f t="shared" si="189"/>
        <v>1.3849138281538653</v>
      </c>
      <c r="CM146">
        <f t="shared" si="230"/>
        <v>2.8256260015367833</v>
      </c>
      <c r="CN146">
        <f t="shared" si="231"/>
        <v>0</v>
      </c>
    </row>
    <row r="147" spans="1:92" x14ac:dyDescent="0.25">
      <c r="A147">
        <v>1.32</v>
      </c>
      <c r="B147">
        <f t="shared" si="252"/>
        <v>1.3870999999999998E-2</v>
      </c>
      <c r="C147">
        <f t="shared" si="253"/>
        <v>0.83225999999999989</v>
      </c>
      <c r="D147">
        <f t="shared" si="256"/>
        <v>0.50704225352112686</v>
      </c>
      <c r="E147">
        <f t="shared" si="254"/>
        <v>0.60923539941980498</v>
      </c>
      <c r="F147">
        <f t="shared" si="255"/>
        <v>8.4507042253521136E-3</v>
      </c>
      <c r="H147">
        <v>124</v>
      </c>
      <c r="I147">
        <v>12.4</v>
      </c>
      <c r="J147">
        <f t="shared" si="190"/>
        <v>1.3114399999999993</v>
      </c>
      <c r="K147">
        <f t="shared" si="232"/>
        <v>0.83225999999999989</v>
      </c>
      <c r="L147">
        <f t="shared" si="191"/>
        <v>0.99299809038828768</v>
      </c>
      <c r="M147" t="str">
        <f t="shared" si="174"/>
        <v>No Curl</v>
      </c>
      <c r="N147">
        <f t="shared" si="233"/>
        <v>21.918441266666647</v>
      </c>
      <c r="P147">
        <f t="shared" si="238"/>
        <v>1.2459115463981756</v>
      </c>
      <c r="Q147">
        <f t="shared" si="234"/>
        <v>0.92153999999999991</v>
      </c>
      <c r="R147">
        <f t="shared" si="239"/>
        <v>0.50845070422535221</v>
      </c>
      <c r="S147">
        <f t="shared" si="240"/>
        <v>1.2670993686608014</v>
      </c>
      <c r="T147">
        <f t="shared" si="241"/>
        <v>1.2882871909234266</v>
      </c>
      <c r="U147">
        <f t="shared" si="242"/>
        <v>2.4110599728112247E-2</v>
      </c>
      <c r="V147" t="str">
        <f t="shared" si="243"/>
        <v>Curl</v>
      </c>
      <c r="W147">
        <f t="shared" si="236"/>
        <v>23.453035882206144</v>
      </c>
      <c r="X147">
        <f t="shared" si="237"/>
        <v>6.5871505869287597E-2</v>
      </c>
      <c r="Y147">
        <f t="shared" si="244"/>
        <v>1.2880361772011582</v>
      </c>
      <c r="Z147">
        <f t="shared" si="245"/>
        <v>0.53626435342527268</v>
      </c>
      <c r="AA147">
        <f t="shared" si="235"/>
        <v>0.15154386411897219</v>
      </c>
      <c r="AC147">
        <f t="shared" si="192"/>
        <v>1.2205089640961369</v>
      </c>
      <c r="AD147">
        <f t="shared" si="246"/>
        <v>0.96455999999999997</v>
      </c>
      <c r="AE147">
        <f t="shared" si="193"/>
        <v>0.50704225352112686</v>
      </c>
      <c r="AF147">
        <f t="shared" si="194"/>
        <v>1.2624108724241887</v>
      </c>
      <c r="AG147">
        <f t="shared" si="195"/>
        <v>1.3043127807522401</v>
      </c>
      <c r="AH147">
        <f t="shared" si="175"/>
        <v>4.8602873053115725E-2</v>
      </c>
      <c r="AI147" t="str">
        <f t="shared" si="176"/>
        <v>Curl</v>
      </c>
      <c r="AJ147">
        <f t="shared" si="196"/>
        <v>23.518794623193088</v>
      </c>
      <c r="AK147">
        <f t="shared" si="197"/>
        <v>6.7257474382299107E-2</v>
      </c>
      <c r="AL147">
        <f t="shared" si="177"/>
        <v>1.3047285300245379</v>
      </c>
      <c r="AM147">
        <f t="shared" si="198"/>
        <v>1.0672337082809478</v>
      </c>
      <c r="AN147">
        <f t="shared" si="199"/>
        <v>0.13971078350044691</v>
      </c>
      <c r="AP147">
        <f t="shared" si="200"/>
        <v>1.1945063365979631</v>
      </c>
      <c r="AQ147">
        <f t="shared" si="247"/>
        <v>0.99263999999999997</v>
      </c>
      <c r="AR147">
        <f t="shared" si="201"/>
        <v>0.50633802816901419</v>
      </c>
      <c r="AS147">
        <f t="shared" si="202"/>
        <v>1.2566004613763533</v>
      </c>
      <c r="AT147">
        <f t="shared" si="203"/>
        <v>1.3186945861547452</v>
      </c>
      <c r="AU147">
        <f t="shared" si="178"/>
        <v>7.3479218343156183E-2</v>
      </c>
      <c r="AV147" t="str">
        <f t="shared" si="179"/>
        <v>Curl</v>
      </c>
      <c r="AW147">
        <f t="shared" si="204"/>
        <v>23.585849169038426</v>
      </c>
      <c r="AX147">
        <f t="shared" si="205"/>
        <v>7.0870228662050672E-2</v>
      </c>
      <c r="AY147">
        <f t="shared" si="180"/>
        <v>1.320746428500881</v>
      </c>
      <c r="AZ147">
        <f t="shared" si="206"/>
        <v>1.5940199227806315</v>
      </c>
      <c r="BA147">
        <f t="shared" si="207"/>
        <v>0.14216404752865472</v>
      </c>
      <c r="BC147">
        <f t="shared" si="208"/>
        <v>1.1697700786577054</v>
      </c>
      <c r="BD147">
        <f t="shared" si="248"/>
        <v>1.0338600000000002</v>
      </c>
      <c r="BE147">
        <f t="shared" si="209"/>
        <v>0.50492957746478884</v>
      </c>
      <c r="BF147">
        <f t="shared" si="210"/>
        <v>1.2513037265484901</v>
      </c>
      <c r="BG147">
        <f t="shared" si="211"/>
        <v>1.3328373744392734</v>
      </c>
      <c r="BH147">
        <f t="shared" si="181"/>
        <v>9.8401667739102638E-2</v>
      </c>
      <c r="BI147" t="str">
        <f t="shared" si="182"/>
        <v>Curl</v>
      </c>
      <c r="BJ147">
        <f t="shared" si="212"/>
        <v>23.653931046224994</v>
      </c>
      <c r="BK147">
        <f t="shared" si="213"/>
        <v>6.2927812169394651E-2</v>
      </c>
      <c r="BL147">
        <f t="shared" si="183"/>
        <v>1.3374273689494693</v>
      </c>
      <c r="BM147">
        <f t="shared" si="214"/>
        <v>2.108253818490414</v>
      </c>
      <c r="BN147">
        <f t="shared" si="215"/>
        <v>8.6683259805861237E-2</v>
      </c>
      <c r="BP147">
        <f t="shared" si="216"/>
        <v>1.1537396075399056</v>
      </c>
      <c r="BQ147">
        <f t="shared" si="249"/>
        <v>1.0473599999999998</v>
      </c>
      <c r="BR147">
        <f t="shared" si="217"/>
        <v>0.50281690140845081</v>
      </c>
      <c r="BS147">
        <f t="shared" si="218"/>
        <v>1.2571882485297887</v>
      </c>
      <c r="BT147">
        <f t="shared" si="219"/>
        <v>1.3606368895196705</v>
      </c>
      <c r="BU147">
        <f t="shared" si="184"/>
        <v>0.11967430150334857</v>
      </c>
      <c r="BV147" t="str">
        <f t="shared" si="185"/>
        <v>Curl</v>
      </c>
      <c r="BW147">
        <f t="shared" si="220"/>
        <v>23.743601215553721</v>
      </c>
      <c r="BX147">
        <f t="shared" si="221"/>
        <v>3.699097221458085E-2</v>
      </c>
      <c r="BY147">
        <f t="shared" si="186"/>
        <v>1.3621441510379937</v>
      </c>
      <c r="BZ147">
        <f t="shared" si="222"/>
        <v>2.5177363224498119</v>
      </c>
      <c r="CA147">
        <f t="shared" si="223"/>
        <v>2.1177829611454996E-2</v>
      </c>
      <c r="CC147">
        <f t="shared" si="224"/>
        <v>1.1180277057518102</v>
      </c>
      <c r="CD147">
        <f t="shared" si="250"/>
        <v>1.10016</v>
      </c>
      <c r="CE147">
        <f t="shared" si="225"/>
        <v>0.50140845070422546</v>
      </c>
      <c r="CF147">
        <f t="shared" si="226"/>
        <v>1.2533108534529114</v>
      </c>
      <c r="CG147">
        <f t="shared" si="227"/>
        <v>1.3885940011540137</v>
      </c>
      <c r="CH147">
        <f t="shared" si="187"/>
        <v>0.13528314770110172</v>
      </c>
      <c r="CI147" t="str">
        <f t="shared" si="188"/>
        <v>No Curl</v>
      </c>
      <c r="CJ147">
        <f t="shared" si="228"/>
        <v>23.454737081437081</v>
      </c>
      <c r="CK147">
        <f t="shared" si="229"/>
        <v>0</v>
      </c>
      <c r="CL147">
        <f t="shared" si="189"/>
        <v>1.3721377562622283</v>
      </c>
      <c r="CM147">
        <f t="shared" si="230"/>
        <v>2.8256260015367829</v>
      </c>
      <c r="CN147">
        <f t="shared" si="231"/>
        <v>0</v>
      </c>
    </row>
    <row r="148" spans="1:92" x14ac:dyDescent="0.25">
      <c r="A148">
        <v>1.33</v>
      </c>
      <c r="B148">
        <f t="shared" si="252"/>
        <v>1.3615999999999996E-2</v>
      </c>
      <c r="C148">
        <f t="shared" si="253"/>
        <v>0.8169599999999998</v>
      </c>
      <c r="D148">
        <f t="shared" si="256"/>
        <v>0.50633802816901419</v>
      </c>
      <c r="E148">
        <f t="shared" si="254"/>
        <v>0.61978313279599284</v>
      </c>
      <c r="F148">
        <f t="shared" si="255"/>
        <v>8.4389671361502355E-3</v>
      </c>
      <c r="H148">
        <v>125</v>
      </c>
      <c r="I148">
        <v>12.5</v>
      </c>
      <c r="J148">
        <f t="shared" si="190"/>
        <v>1.3020239999999992</v>
      </c>
      <c r="K148">
        <f t="shared" si="232"/>
        <v>0.84743999999999986</v>
      </c>
      <c r="L148">
        <f t="shared" si="191"/>
        <v>0.99282010614286575</v>
      </c>
      <c r="M148" t="str">
        <f t="shared" si="174"/>
        <v>No Curl</v>
      </c>
      <c r="N148">
        <f t="shared" si="233"/>
        <v>22.049114466666648</v>
      </c>
      <c r="P148">
        <f t="shared" si="238"/>
        <v>1.2329044762515302</v>
      </c>
      <c r="Q148">
        <f t="shared" si="234"/>
        <v>0.93599999999999994</v>
      </c>
      <c r="R148">
        <f t="shared" si="239"/>
        <v>0.50915492957746489</v>
      </c>
      <c r="S148">
        <f t="shared" si="240"/>
        <v>1.2538711018399449</v>
      </c>
      <c r="T148">
        <f t="shared" si="241"/>
        <v>1.2748377274283589</v>
      </c>
      <c r="U148">
        <f t="shared" si="242"/>
        <v>2.4110599728112247E-2</v>
      </c>
      <c r="V148" t="str">
        <f t="shared" si="243"/>
        <v>Curl</v>
      </c>
      <c r="W148">
        <f t="shared" si="236"/>
        <v>23.579745819072226</v>
      </c>
      <c r="X148">
        <f t="shared" si="237"/>
        <v>6.8242991267518205E-2</v>
      </c>
      <c r="Y148">
        <f t="shared" si="244"/>
        <v>1.2748084957976471</v>
      </c>
      <c r="Z148">
        <f t="shared" si="245"/>
        <v>0.54182891031080405</v>
      </c>
      <c r="AA148">
        <f t="shared" si="235"/>
        <v>0.15645321697867254</v>
      </c>
      <c r="AC148">
        <f t="shared" si="192"/>
        <v>1.207266346798656</v>
      </c>
      <c r="AD148">
        <f t="shared" si="246"/>
        <v>0.97865999999999997</v>
      </c>
      <c r="AE148">
        <f t="shared" si="193"/>
        <v>0.50845070422535221</v>
      </c>
      <c r="AF148">
        <f t="shared" si="194"/>
        <v>1.2487136161585841</v>
      </c>
      <c r="AG148">
        <f t="shared" si="195"/>
        <v>1.2901608855185116</v>
      </c>
      <c r="AH148">
        <f t="shared" si="175"/>
        <v>4.8602873053115725E-2</v>
      </c>
      <c r="AI148" t="str">
        <f t="shared" si="176"/>
        <v>Curl</v>
      </c>
      <c r="AJ148">
        <f t="shared" si="196"/>
        <v>23.645035710435508</v>
      </c>
      <c r="AK148">
        <f t="shared" si="197"/>
        <v>6.9870238260709955E-2</v>
      </c>
      <c r="AL148">
        <f t="shared" si="177"/>
        <v>1.291033675066692</v>
      </c>
      <c r="AM148">
        <f t="shared" si="198"/>
        <v>1.0785558981512609</v>
      </c>
      <c r="AN148">
        <f t="shared" si="199"/>
        <v>0.14474373058097686</v>
      </c>
      <c r="AP148">
        <f t="shared" si="200"/>
        <v>1.181055899771734</v>
      </c>
      <c r="AQ148">
        <f t="shared" si="247"/>
        <v>1.0202399999999998</v>
      </c>
      <c r="AR148">
        <f t="shared" si="201"/>
        <v>0.50704225352112686</v>
      </c>
      <c r="AS148">
        <f t="shared" si="202"/>
        <v>1.2424508293453582</v>
      </c>
      <c r="AT148">
        <f t="shared" si="203"/>
        <v>1.3038457589189842</v>
      </c>
      <c r="AU148">
        <f t="shared" si="178"/>
        <v>7.3479218343156183E-2</v>
      </c>
      <c r="AV148" t="str">
        <f t="shared" si="179"/>
        <v>Curl</v>
      </c>
      <c r="AW148">
        <f t="shared" si="204"/>
        <v>23.711509215176061</v>
      </c>
      <c r="AX148">
        <f t="shared" si="205"/>
        <v>7.3722417327306944E-2</v>
      </c>
      <c r="AY148">
        <f t="shared" si="180"/>
        <v>1.3066023313255433</v>
      </c>
      <c r="AZ148">
        <f t="shared" si="206"/>
        <v>1.6112798692030097</v>
      </c>
      <c r="BA148">
        <f t="shared" si="207"/>
        <v>0.14747784974773637</v>
      </c>
      <c r="BC148">
        <f t="shared" si="208"/>
        <v>1.1562666619191031</v>
      </c>
      <c r="BD148">
        <f t="shared" si="248"/>
        <v>1.0473599999999998</v>
      </c>
      <c r="BE148">
        <f t="shared" si="209"/>
        <v>0.50633802816901419</v>
      </c>
      <c r="BF148">
        <f t="shared" si="210"/>
        <v>1.2368591138896168</v>
      </c>
      <c r="BG148">
        <f t="shared" si="211"/>
        <v>1.3174515658601291</v>
      </c>
      <c r="BH148">
        <f t="shared" si="181"/>
        <v>9.8401667739102638E-2</v>
      </c>
      <c r="BI148" t="str">
        <f t="shared" si="182"/>
        <v>Curl</v>
      </c>
      <c r="BJ148">
        <f t="shared" si="212"/>
        <v>23.779061418879841</v>
      </c>
      <c r="BK148">
        <f t="shared" si="213"/>
        <v>6.5935393889876348E-2</v>
      </c>
      <c r="BL148">
        <f t="shared" si="183"/>
        <v>1.3229926404975521</v>
      </c>
      <c r="BM148">
        <f t="shared" si="214"/>
        <v>2.1312668256885563</v>
      </c>
      <c r="BN148">
        <f t="shared" si="215"/>
        <v>9.1451930291311267E-2</v>
      </c>
      <c r="BP148">
        <f t="shared" si="216"/>
        <v>1.1402249082831848</v>
      </c>
      <c r="BQ148">
        <f t="shared" si="249"/>
        <v>1.0739999999999998</v>
      </c>
      <c r="BR148">
        <f t="shared" si="217"/>
        <v>0.50422535211267616</v>
      </c>
      <c r="BS148">
        <f t="shared" si="218"/>
        <v>1.2424617704086187</v>
      </c>
      <c r="BT148">
        <f t="shared" si="219"/>
        <v>1.3446986325340513</v>
      </c>
      <c r="BU148">
        <f t="shared" si="184"/>
        <v>0.11967430150334857</v>
      </c>
      <c r="BV148" t="str">
        <f t="shared" si="185"/>
        <v>Curl</v>
      </c>
      <c r="BW148">
        <f t="shared" si="220"/>
        <v>23.869320040406699</v>
      </c>
      <c r="BX148">
        <f t="shared" si="221"/>
        <v>4.0159091054764118E-2</v>
      </c>
      <c r="BY148">
        <f t="shared" si="186"/>
        <v>1.3474320441076473</v>
      </c>
      <c r="BZ148">
        <f t="shared" si="222"/>
        <v>2.5452445437805227</v>
      </c>
      <c r="CA148">
        <f t="shared" si="223"/>
        <v>2.4129516088341092E-2</v>
      </c>
      <c r="CC148">
        <f t="shared" si="224"/>
        <v>1.1075467764691316</v>
      </c>
      <c r="CD148">
        <f t="shared" si="250"/>
        <v>1.1130599999999999</v>
      </c>
      <c r="CE148">
        <f t="shared" si="225"/>
        <v>0.50211267605633814</v>
      </c>
      <c r="CF148">
        <f t="shared" si="226"/>
        <v>1.2415617148969751</v>
      </c>
      <c r="CG148">
        <f t="shared" si="227"/>
        <v>1.3755766533248197</v>
      </c>
      <c r="CH148">
        <f t="shared" si="187"/>
        <v>0.13401493842784407</v>
      </c>
      <c r="CI148" t="str">
        <f t="shared" si="188"/>
        <v>No Curl</v>
      </c>
      <c r="CJ148">
        <f t="shared" si="228"/>
        <v>23.580068166782372</v>
      </c>
      <c r="CK148">
        <f t="shared" si="229"/>
        <v>0</v>
      </c>
      <c r="CL148">
        <f t="shared" si="189"/>
        <v>1.3592746771851252</v>
      </c>
      <c r="CM148">
        <f t="shared" si="230"/>
        <v>2.8256260015367825</v>
      </c>
      <c r="CN148">
        <f t="shared" si="231"/>
        <v>0</v>
      </c>
    </row>
    <row r="149" spans="1:92" x14ac:dyDescent="0.25">
      <c r="A149">
        <v>1.34</v>
      </c>
      <c r="B149">
        <f t="shared" ref="B149:B157" si="257">0.03-($A149-0.05)^2*0.01</f>
        <v>1.3358999999999996E-2</v>
      </c>
      <c r="C149">
        <f t="shared" si="253"/>
        <v>0.8015399999999997</v>
      </c>
      <c r="D149">
        <f t="shared" si="256"/>
        <v>0.50563380281690151</v>
      </c>
      <c r="E149">
        <f t="shared" si="254"/>
        <v>0.63082790979477221</v>
      </c>
      <c r="F149">
        <f t="shared" si="255"/>
        <v>8.4272300469483592E-3</v>
      </c>
      <c r="H149">
        <v>126</v>
      </c>
      <c r="I149">
        <v>12.6</v>
      </c>
      <c r="J149">
        <f t="shared" si="190"/>
        <v>1.2924406666666659</v>
      </c>
      <c r="K149">
        <f t="shared" si="232"/>
        <v>0.86249999999999993</v>
      </c>
      <c r="L149">
        <f t="shared" si="191"/>
        <v>0.99263966460423669</v>
      </c>
      <c r="M149" t="str">
        <f t="shared" si="174"/>
        <v>No Curl</v>
      </c>
      <c r="N149">
        <f t="shared" si="233"/>
        <v>22.178837699999981</v>
      </c>
      <c r="P149">
        <f t="shared" si="238"/>
        <v>1.2195776938366401</v>
      </c>
      <c r="Q149">
        <f t="shared" si="234"/>
        <v>0.96455999999999997</v>
      </c>
      <c r="R149">
        <f t="shared" si="239"/>
        <v>0.51056338028169024</v>
      </c>
      <c r="S149">
        <f t="shared" si="240"/>
        <v>1.2403176857623717</v>
      </c>
      <c r="T149">
        <f t="shared" si="241"/>
        <v>1.2610576776881026</v>
      </c>
      <c r="U149">
        <f t="shared" si="242"/>
        <v>2.4110599728112247E-2</v>
      </c>
      <c r="V149" t="str">
        <f t="shared" si="243"/>
        <v>Curl</v>
      </c>
      <c r="W149">
        <f t="shared" si="236"/>
        <v>23.705132929256219</v>
      </c>
      <c r="X149">
        <f t="shared" si="237"/>
        <v>7.0765321540694245E-2</v>
      </c>
      <c r="Y149">
        <f t="shared" si="244"/>
        <v>1.2612556922630118</v>
      </c>
      <c r="Z149">
        <f t="shared" si="245"/>
        <v>0.54765130085911007</v>
      </c>
      <c r="AA149">
        <f t="shared" si="235"/>
        <v>0.16154625869412742</v>
      </c>
      <c r="AC149">
        <f t="shared" si="192"/>
        <v>1.1938698018016749</v>
      </c>
      <c r="AD149">
        <f t="shared" si="246"/>
        <v>0.99263999999999997</v>
      </c>
      <c r="AE149">
        <f t="shared" si="193"/>
        <v>0.50915492957746489</v>
      </c>
      <c r="AF149">
        <f t="shared" si="194"/>
        <v>1.2348571476240551</v>
      </c>
      <c r="AG149">
        <f t="shared" si="195"/>
        <v>1.2758444934464346</v>
      </c>
      <c r="AH149">
        <f t="shared" si="175"/>
        <v>4.8602873053115725E-2</v>
      </c>
      <c r="AI149" t="str">
        <f t="shared" si="176"/>
        <v>Curl</v>
      </c>
      <c r="AJ149">
        <f t="shared" si="196"/>
        <v>23.769907072051367</v>
      </c>
      <c r="AK149">
        <f t="shared" si="197"/>
        <v>7.2556767587737395E-2</v>
      </c>
      <c r="AL149">
        <f t="shared" si="177"/>
        <v>1.2771796881550193</v>
      </c>
      <c r="AM149">
        <f t="shared" si="198"/>
        <v>1.0902567523714863</v>
      </c>
      <c r="AN149">
        <f t="shared" si="199"/>
        <v>0.14996925197445329</v>
      </c>
      <c r="AP149">
        <f t="shared" si="200"/>
        <v>1.1674542460473065</v>
      </c>
      <c r="AQ149">
        <f t="shared" si="247"/>
        <v>1.0338600000000002</v>
      </c>
      <c r="AR149">
        <f t="shared" si="201"/>
        <v>0.50845070422535221</v>
      </c>
      <c r="AS149">
        <f t="shared" si="202"/>
        <v>1.228142119695248</v>
      </c>
      <c r="AT149">
        <f t="shared" si="203"/>
        <v>1.2888299933431913</v>
      </c>
      <c r="AU149">
        <f t="shared" si="178"/>
        <v>7.3479218343156183E-2</v>
      </c>
      <c r="AV149" t="str">
        <f t="shared" si="179"/>
        <v>Curl</v>
      </c>
      <c r="AW149">
        <f t="shared" si="204"/>
        <v>23.835754298110597</v>
      </c>
      <c r="AX149">
        <f t="shared" si="205"/>
        <v>7.6642474759740356E-2</v>
      </c>
      <c r="AY149">
        <f t="shared" si="180"/>
        <v>1.2922993419887594</v>
      </c>
      <c r="AZ149">
        <f t="shared" si="206"/>
        <v>1.6291180717414087</v>
      </c>
      <c r="BA149">
        <f t="shared" si="207"/>
        <v>0.15300053073128589</v>
      </c>
      <c r="BC149">
        <f t="shared" si="208"/>
        <v>1.1426207327252591</v>
      </c>
      <c r="BD149">
        <f t="shared" si="248"/>
        <v>1.06074</v>
      </c>
      <c r="BE149">
        <f t="shared" si="209"/>
        <v>0.50704225352112686</v>
      </c>
      <c r="BF149">
        <f t="shared" si="210"/>
        <v>1.2222620555753305</v>
      </c>
      <c r="BG149">
        <f t="shared" si="211"/>
        <v>1.3019033784254006</v>
      </c>
      <c r="BH149">
        <f t="shared" si="181"/>
        <v>9.8401667739102638E-2</v>
      </c>
      <c r="BI149" t="str">
        <f t="shared" si="182"/>
        <v>Curl</v>
      </c>
      <c r="BJ149">
        <f t="shared" si="212"/>
        <v>23.902747330268802</v>
      </c>
      <c r="BK149">
        <f t="shared" si="213"/>
        <v>6.9013441078110652E-2</v>
      </c>
      <c r="BL149">
        <f t="shared" si="183"/>
        <v>1.308405792337914</v>
      </c>
      <c r="BM149">
        <f t="shared" si="214"/>
        <v>2.1550385434254622</v>
      </c>
      <c r="BN149">
        <f t="shared" si="215"/>
        <v>9.6440742911226923E-2</v>
      </c>
      <c r="BP149">
        <f t="shared" si="216"/>
        <v>1.1265692264479366</v>
      </c>
      <c r="BQ149">
        <f t="shared" si="249"/>
        <v>1.0871400000000002</v>
      </c>
      <c r="BR149">
        <f t="shared" si="217"/>
        <v>0.50563380281690151</v>
      </c>
      <c r="BS149">
        <f t="shared" si="218"/>
        <v>1.2275816686796486</v>
      </c>
      <c r="BT149">
        <f t="shared" si="219"/>
        <v>1.3285941109113595</v>
      </c>
      <c r="BU149">
        <f t="shared" si="184"/>
        <v>0.11967430150334857</v>
      </c>
      <c r="BV149" t="str">
        <f t="shared" si="185"/>
        <v>Curl</v>
      </c>
      <c r="BW149">
        <f t="shared" si="220"/>
        <v>23.993566217447562</v>
      </c>
      <c r="BX149">
        <f t="shared" si="221"/>
        <v>4.3392452290631586E-2</v>
      </c>
      <c r="BY149">
        <f t="shared" si="186"/>
        <v>1.3325667859551837</v>
      </c>
      <c r="BZ149">
        <f t="shared" si="222"/>
        <v>2.5736566611782181</v>
      </c>
      <c r="CA149">
        <f t="shared" si="223"/>
        <v>2.7312142397838406E-2</v>
      </c>
      <c r="CC149">
        <f t="shared" si="224"/>
        <v>1.0969955478126443</v>
      </c>
      <c r="CD149">
        <f t="shared" si="250"/>
        <v>1.1258399999999997</v>
      </c>
      <c r="CE149">
        <f t="shared" si="225"/>
        <v>0.50281690140845081</v>
      </c>
      <c r="CF149">
        <f t="shared" si="226"/>
        <v>1.2297337706301141</v>
      </c>
      <c r="CG149">
        <f t="shared" si="227"/>
        <v>1.3624719934475851</v>
      </c>
      <c r="CH149">
        <f t="shared" si="187"/>
        <v>0.13273822281747039</v>
      </c>
      <c r="CI149" t="str">
        <f t="shared" si="188"/>
        <v>No Curl</v>
      </c>
      <c r="CJ149">
        <f t="shared" si="228"/>
        <v>23.70422433827207</v>
      </c>
      <c r="CK149">
        <f t="shared" si="229"/>
        <v>0</v>
      </c>
      <c r="CL149">
        <f t="shared" si="189"/>
        <v>1.3463253207961556</v>
      </c>
      <c r="CM149">
        <f t="shared" si="230"/>
        <v>2.8256260015367833</v>
      </c>
      <c r="CN149">
        <f t="shared" si="231"/>
        <v>0</v>
      </c>
    </row>
    <row r="150" spans="1:92" x14ac:dyDescent="0.25">
      <c r="A150">
        <v>1.35</v>
      </c>
      <c r="B150">
        <f t="shared" si="257"/>
        <v>1.3099999999999997E-2</v>
      </c>
      <c r="C150">
        <f t="shared" si="253"/>
        <v>0.78599999999999981</v>
      </c>
      <c r="D150">
        <f t="shared" si="256"/>
        <v>0.50492957746478884</v>
      </c>
      <c r="E150">
        <f t="shared" si="254"/>
        <v>0.64240404257606742</v>
      </c>
      <c r="F150">
        <f t="shared" si="255"/>
        <v>8.4154929577464812E-3</v>
      </c>
      <c r="H150">
        <v>127</v>
      </c>
      <c r="I150">
        <v>12.7</v>
      </c>
      <c r="J150">
        <f t="shared" si="190"/>
        <v>1.2826913333333325</v>
      </c>
      <c r="K150">
        <f t="shared" si="232"/>
        <v>0.87743999999999989</v>
      </c>
      <c r="L150">
        <f t="shared" si="191"/>
        <v>0.99245664920272292</v>
      </c>
      <c r="M150" t="str">
        <f t="shared" si="174"/>
        <v>No Curl</v>
      </c>
      <c r="N150">
        <f t="shared" si="233"/>
        <v>22.30759429999998</v>
      </c>
      <c r="P150">
        <f t="shared" si="238"/>
        <v>1.2060930261272718</v>
      </c>
      <c r="Q150">
        <f t="shared" si="234"/>
        <v>0.97865999999999997</v>
      </c>
      <c r="R150">
        <f t="shared" si="239"/>
        <v>0.51126760563380291</v>
      </c>
      <c r="S150">
        <f t="shared" si="240"/>
        <v>1.2266036994119469</v>
      </c>
      <c r="T150">
        <f t="shared" si="241"/>
        <v>1.2471143726966214</v>
      </c>
      <c r="U150">
        <f t="shared" si="242"/>
        <v>2.4110599728112247E-2</v>
      </c>
      <c r="V150" t="str">
        <f t="shared" si="243"/>
        <v>Curl</v>
      </c>
      <c r="W150">
        <f t="shared" si="236"/>
        <v>23.829164697832457</v>
      </c>
      <c r="X150">
        <f t="shared" si="237"/>
        <v>7.3362075703267637E-2</v>
      </c>
      <c r="Y150">
        <f t="shared" si="244"/>
        <v>1.2475423392590492</v>
      </c>
      <c r="Z150">
        <f t="shared" si="245"/>
        <v>0.55367143170464794</v>
      </c>
      <c r="AA150">
        <f t="shared" si="235"/>
        <v>0.16682554993916907</v>
      </c>
      <c r="AC150">
        <f t="shared" si="192"/>
        <v>1.1801730202610401</v>
      </c>
      <c r="AD150">
        <f t="shared" si="246"/>
        <v>1.0202399999999998</v>
      </c>
      <c r="AE150">
        <f t="shared" si="193"/>
        <v>0.50985915492957756</v>
      </c>
      <c r="AF150">
        <f t="shared" si="194"/>
        <v>1.2206901349737864</v>
      </c>
      <c r="AG150">
        <f t="shared" si="195"/>
        <v>1.2612072496865321</v>
      </c>
      <c r="AH150">
        <f t="shared" si="175"/>
        <v>4.8602873053115725E-2</v>
      </c>
      <c r="AI150" t="str">
        <f t="shared" si="176"/>
        <v>Curl</v>
      </c>
      <c r="AJ150">
        <f t="shared" si="196"/>
        <v>23.893392786813774</v>
      </c>
      <c r="AK150">
        <f t="shared" si="197"/>
        <v>7.5392729525725219E-2</v>
      </c>
      <c r="AL150">
        <f t="shared" si="177"/>
        <v>1.2630152690351035</v>
      </c>
      <c r="AM150">
        <f t="shared" si="198"/>
        <v>1.1024852262495319</v>
      </c>
      <c r="AN150">
        <f t="shared" si="199"/>
        <v>0.15540058940031057</v>
      </c>
      <c r="AP150">
        <f t="shared" si="200"/>
        <v>1.1537063608231857</v>
      </c>
      <c r="AQ150">
        <f t="shared" si="247"/>
        <v>1.0473599999999998</v>
      </c>
      <c r="AR150">
        <f t="shared" si="201"/>
        <v>0.50915492957746489</v>
      </c>
      <c r="AS150">
        <f t="shared" si="202"/>
        <v>1.2136795769809234</v>
      </c>
      <c r="AT150">
        <f t="shared" si="203"/>
        <v>1.273652793138663</v>
      </c>
      <c r="AU150">
        <f t="shared" si="178"/>
        <v>7.3479218343156183E-2</v>
      </c>
      <c r="AV150" t="str">
        <f t="shared" si="179"/>
        <v>Curl</v>
      </c>
      <c r="AW150">
        <f t="shared" si="204"/>
        <v>23.958568510080124</v>
      </c>
      <c r="AX150">
        <f t="shared" si="205"/>
        <v>7.9633646275738545E-2</v>
      </c>
      <c r="AY150">
        <f t="shared" si="180"/>
        <v>1.2778427112412152</v>
      </c>
      <c r="AZ150">
        <f t="shared" si="206"/>
        <v>1.6475538426731053</v>
      </c>
      <c r="BA150">
        <f t="shared" si="207"/>
        <v>0.15873723374363716</v>
      </c>
      <c r="BC150">
        <f t="shared" si="208"/>
        <v>1.1286934065904393</v>
      </c>
      <c r="BD150">
        <f t="shared" si="248"/>
        <v>1.0871400000000002</v>
      </c>
      <c r="BE150">
        <f t="shared" si="209"/>
        <v>0.50845070422535221</v>
      </c>
      <c r="BF150">
        <f t="shared" si="210"/>
        <v>1.2073639867912889</v>
      </c>
      <c r="BG150">
        <f t="shared" si="211"/>
        <v>1.2860345669921371</v>
      </c>
      <c r="BH150">
        <f t="shared" si="181"/>
        <v>9.8401667739102638E-2</v>
      </c>
      <c r="BI150" t="str">
        <f t="shared" si="182"/>
        <v>Curl</v>
      </c>
      <c r="BJ150">
        <f t="shared" si="212"/>
        <v>24.024973535826334</v>
      </c>
      <c r="BK150">
        <f t="shared" si="213"/>
        <v>7.22303794468208E-2</v>
      </c>
      <c r="BL150">
        <f t="shared" si="183"/>
        <v>1.2935183817876275</v>
      </c>
      <c r="BM150">
        <f t="shared" si="214"/>
        <v>2.1798533001354543</v>
      </c>
      <c r="BN150">
        <f t="shared" si="215"/>
        <v>0.10166193796943807</v>
      </c>
      <c r="BP150">
        <f t="shared" si="216"/>
        <v>1.112777373403989</v>
      </c>
      <c r="BQ150">
        <f t="shared" si="249"/>
        <v>1.10016</v>
      </c>
      <c r="BR150">
        <f t="shared" si="217"/>
        <v>0.50633802816901419</v>
      </c>
      <c r="BS150">
        <f t="shared" si="218"/>
        <v>1.2125531861182566</v>
      </c>
      <c r="BT150">
        <f t="shared" si="219"/>
        <v>1.3123289988325231</v>
      </c>
      <c r="BU150">
        <f t="shared" si="184"/>
        <v>0.11967430150334857</v>
      </c>
      <c r="BV150" t="str">
        <f t="shared" si="185"/>
        <v>Curl</v>
      </c>
      <c r="BW150">
        <f t="shared" si="220"/>
        <v>24.116324384315526</v>
      </c>
      <c r="BX150">
        <f t="shared" si="221"/>
        <v>4.6694300647930766E-2</v>
      </c>
      <c r="BY150">
        <f t="shared" si="186"/>
        <v>1.3175536351277088</v>
      </c>
      <c r="BZ150">
        <f t="shared" si="222"/>
        <v>2.6030028292763236</v>
      </c>
      <c r="CA150">
        <f t="shared" si="223"/>
        <v>3.0730666029124727E-2</v>
      </c>
      <c r="CC150">
        <f t="shared" si="224"/>
        <v>1.0863676513309377</v>
      </c>
      <c r="CD150">
        <f t="shared" si="250"/>
        <v>1.1384999999999998</v>
      </c>
      <c r="CE150">
        <f t="shared" si="225"/>
        <v>0.50422535211267616</v>
      </c>
      <c r="CF150">
        <f t="shared" si="226"/>
        <v>1.2178198816080705</v>
      </c>
      <c r="CG150">
        <f t="shared" si="227"/>
        <v>1.3492721118852047</v>
      </c>
      <c r="CH150">
        <f t="shared" si="187"/>
        <v>0.13145223027713349</v>
      </c>
      <c r="CI150" t="str">
        <f t="shared" si="188"/>
        <v>No Curl</v>
      </c>
      <c r="CJ150">
        <f t="shared" si="228"/>
        <v>23.827197715335082</v>
      </c>
      <c r="CK150">
        <f t="shared" si="229"/>
        <v>0</v>
      </c>
      <c r="CL150">
        <f t="shared" si="189"/>
        <v>1.3332818711954231</v>
      </c>
      <c r="CM150">
        <f t="shared" si="230"/>
        <v>2.8256260015367825</v>
      </c>
      <c r="CN150">
        <f t="shared" si="231"/>
        <v>0</v>
      </c>
    </row>
    <row r="151" spans="1:92" x14ac:dyDescent="0.25">
      <c r="A151">
        <v>1.36</v>
      </c>
      <c r="B151">
        <f t="shared" si="257"/>
        <v>1.2838999999999996E-2</v>
      </c>
      <c r="C151">
        <f t="shared" si="253"/>
        <v>0.7703399999999998</v>
      </c>
      <c r="D151">
        <f t="shared" si="256"/>
        <v>0.50422535211267616</v>
      </c>
      <c r="E151">
        <f t="shared" si="254"/>
        <v>0.65454909794723926</v>
      </c>
      <c r="F151">
        <f t="shared" si="255"/>
        <v>8.4037558685446032E-3</v>
      </c>
      <c r="H151">
        <v>128</v>
      </c>
      <c r="I151">
        <v>12.8</v>
      </c>
      <c r="J151">
        <f t="shared" si="190"/>
        <v>1.2727773333333325</v>
      </c>
      <c r="K151">
        <f t="shared" si="232"/>
        <v>0.89225999999999994</v>
      </c>
      <c r="L151">
        <f t="shared" si="191"/>
        <v>0.99227093865658511</v>
      </c>
      <c r="M151" t="str">
        <f t="shared" ref="M151:M214" si="258">IF(M150="end of throw","done",IF(M150="throw progress","beginning of throw",(IF(J150&lt;0,"end of throw","No Curl"))))</f>
        <v>No Curl</v>
      </c>
      <c r="N151">
        <f t="shared" si="233"/>
        <v>22.435367733333315</v>
      </c>
      <c r="P151">
        <f t="shared" si="238"/>
        <v>1.1924517845500697</v>
      </c>
      <c r="Q151">
        <f t="shared" si="234"/>
        <v>0.99263999999999997</v>
      </c>
      <c r="R151">
        <f t="shared" si="239"/>
        <v>0.51197183098591559</v>
      </c>
      <c r="S151">
        <f t="shared" si="240"/>
        <v>1.2127304765172791</v>
      </c>
      <c r="T151">
        <f t="shared" si="241"/>
        <v>1.2330091684844877</v>
      </c>
      <c r="U151">
        <f t="shared" si="242"/>
        <v>2.4110599728112247E-2</v>
      </c>
      <c r="V151" t="str">
        <f t="shared" si="243"/>
        <v>Curl</v>
      </c>
      <c r="W151">
        <f t="shared" si="236"/>
        <v>23.951825067773651</v>
      </c>
      <c r="X151">
        <f t="shared" si="237"/>
        <v>7.6032587220341896E-2</v>
      </c>
      <c r="Y151">
        <f t="shared" si="244"/>
        <v>1.2336697713917408</v>
      </c>
      <c r="Z151">
        <f t="shared" si="245"/>
        <v>0.55989764217819138</v>
      </c>
      <c r="AA151">
        <f t="shared" si="235"/>
        <v>0.17229628258078319</v>
      </c>
      <c r="AC151">
        <f t="shared" si="192"/>
        <v>1.1663224011740363</v>
      </c>
      <c r="AD151">
        <f t="shared" si="246"/>
        <v>1.0338600000000002</v>
      </c>
      <c r="AE151">
        <f t="shared" si="193"/>
        <v>0.51126760563380291</v>
      </c>
      <c r="AF151">
        <f t="shared" si="194"/>
        <v>1.2063640033028171</v>
      </c>
      <c r="AG151">
        <f t="shared" si="195"/>
        <v>1.2464056054315973</v>
      </c>
      <c r="AH151">
        <f t="shared" ref="AH151:AH214" si="259">IF(AI150="Curl",AH150,(AG151-AC151)/2)</f>
        <v>4.8602873053115725E-2</v>
      </c>
      <c r="AI151" t="str">
        <f t="shared" ref="AI151:AI214" si="260">IF(OR(AI150="end of throw",AI150="done"),"done",IF(AI150="throw progress","beginning of throw",IF(AC151+AG151&gt;0,IF(AND(AC151&lt;1.42,AH151&lt;$B$6),"Curl",IF(AH151&lt;$B$6,"Weak initial curl","No Curl")),"end of throw")))</f>
        <v>Curl</v>
      </c>
      <c r="AJ151">
        <f t="shared" si="196"/>
        <v>24.015461800311151</v>
      </c>
      <c r="AK151">
        <f t="shared" si="197"/>
        <v>7.8296546420169991E-2</v>
      </c>
      <c r="AL151">
        <f t="shared" ref="AL151:AL214" si="261">SQRT((AF151+(SIN(60*PI()/180)*AH151))^2+(COS(60*PI()/180)*AH151)^2)</f>
        <v>1.2486918198635473</v>
      </c>
      <c r="AM151">
        <f t="shared" si="198"/>
        <v>1.1151331620788363</v>
      </c>
      <c r="AN151">
        <f t="shared" si="199"/>
        <v>0.16103965672289883</v>
      </c>
      <c r="AP151">
        <f t="shared" si="200"/>
        <v>1.1396697475711011</v>
      </c>
      <c r="AQ151">
        <f t="shared" si="247"/>
        <v>1.0739999999999998</v>
      </c>
      <c r="AR151">
        <f t="shared" si="201"/>
        <v>0.51056338028169024</v>
      </c>
      <c r="AS151">
        <f t="shared" si="202"/>
        <v>1.198913297264931</v>
      </c>
      <c r="AT151">
        <f t="shared" si="203"/>
        <v>1.2581568469587627</v>
      </c>
      <c r="AU151">
        <f t="shared" ref="AU151:AU214" si="262">IF(AV150="Curl",AU150,(AT151-AP151)/2)</f>
        <v>7.3479218343156183E-2</v>
      </c>
      <c r="AV151" t="str">
        <f t="shared" ref="AV151:AV214" si="263">IF(OR(AV150="end of throw",AV150="done"),"done",IF(AV150="throw progress","beginning of throw",IF(AP151+AT151&gt;0,IF(AND(AP151&lt;1.42,AU151&lt;$B$6),"Curl",IF(AU151&lt;$B$6,"Weak initial curl","No Curl")),"end of throw")))</f>
        <v>Curl</v>
      </c>
      <c r="AW151">
        <f t="shared" si="204"/>
        <v>24.079936467778214</v>
      </c>
      <c r="AX151">
        <f t="shared" si="205"/>
        <v>8.2765022322166287E-2</v>
      </c>
      <c r="AY151">
        <f t="shared" ref="AY151:AY214" si="264">SQRT((AS151+(SIN(60*PI()/180)*AU151))^2+(COS(60*PI()/180)*AU151)^2)</f>
        <v>1.2630826073056218</v>
      </c>
      <c r="AZ151">
        <f t="shared" si="206"/>
        <v>1.6668121941489407</v>
      </c>
      <c r="BA151">
        <f t="shared" si="207"/>
        <v>0.16470031545838684</v>
      </c>
      <c r="BC151">
        <f t="shared" si="208"/>
        <v>1.1146273202544088</v>
      </c>
      <c r="BD151">
        <f t="shared" si="248"/>
        <v>1.10016</v>
      </c>
      <c r="BE151">
        <f t="shared" si="209"/>
        <v>0.50915492957746489</v>
      </c>
      <c r="BF151">
        <f t="shared" si="210"/>
        <v>1.1923174861401313</v>
      </c>
      <c r="BG151">
        <f t="shared" si="211"/>
        <v>1.2700076520258528</v>
      </c>
      <c r="BH151">
        <f t="shared" ref="BH151:BH214" si="265">IF(BI150="Curl",BH150,(BG151-BC151)/2)</f>
        <v>9.8401667739102638E-2</v>
      </c>
      <c r="BI151" t="str">
        <f t="shared" ref="BI151:BI214" si="266">IF(OR(BI150="end of throw",BI150="done"),"done",IF(BI150="throw progress","beginning of throw",IF(BC151+BG151&gt;0,IF(AND(BC151&lt;1.42,BH151&lt;$B$6),"Curl",IF(BH151&lt;$B$6,"Weak initial curl","No Curl")),"end of throw")))</f>
        <v>Curl</v>
      </c>
      <c r="BJ151">
        <f t="shared" si="212"/>
        <v>24.145709934505462</v>
      </c>
      <c r="BK151">
        <f t="shared" si="213"/>
        <v>7.5515787885506461E-2</v>
      </c>
      <c r="BL151">
        <f t="shared" ref="BL151:BL214" si="267">SQRT((BF151+(SIN(60*PI()/180)*BH151))^2+(COS(60*PI()/180)*BH151)^2)</f>
        <v>1.2784828975936158</v>
      </c>
      <c r="BM151">
        <f t="shared" si="214"/>
        <v>2.2055018662606742</v>
      </c>
      <c r="BN151">
        <f t="shared" si="215"/>
        <v>0.10711786726878483</v>
      </c>
      <c r="BP151">
        <f t="shared" si="216"/>
        <v>1.0987166861242899</v>
      </c>
      <c r="BQ151">
        <f t="shared" si="249"/>
        <v>1.1258399999999997</v>
      </c>
      <c r="BR151">
        <f t="shared" si="217"/>
        <v>0.50774647887323954</v>
      </c>
      <c r="BS151">
        <f t="shared" si="218"/>
        <v>1.1972317646304547</v>
      </c>
      <c r="BT151">
        <f t="shared" si="219"/>
        <v>1.2957468431366184</v>
      </c>
      <c r="BU151">
        <f t="shared" ref="BU151:BU214" si="268">IF(BV150="Curl",BU150,(BT151-BP151)/2)</f>
        <v>0.11967430150334857</v>
      </c>
      <c r="BV151" t="str">
        <f t="shared" ref="BV151:BV214" si="269">IF(OR(BV150="end of throw",BV150="done"),"done",IF(BV150="throw progress","beginning of throw",IF(BP151+BT151&gt;0,IF(AND(BP151&lt;1.42,BU151&lt;$B$6),"Curl",IF(BU151&lt;$B$6,"Weak initial curl","No Curl")),"end of throw")))</f>
        <v>Curl</v>
      </c>
      <c r="BW151">
        <f t="shared" si="220"/>
        <v>24.237579702927352</v>
      </c>
      <c r="BX151">
        <f t="shared" si="221"/>
        <v>5.0131064084177626E-2</v>
      </c>
      <c r="BY151">
        <f t="shared" ref="BY151:BY214" si="270">SQRT((BS151+(SIN(60*PI()/180)*BU151))^2+(COS(60*PI()/180)*BU151)^2)</f>
        <v>1.3022482083209106</v>
      </c>
      <c r="BZ151">
        <f t="shared" si="222"/>
        <v>2.6336175672446402</v>
      </c>
      <c r="CA151">
        <f t="shared" si="223"/>
        <v>3.4396975501881873E-2</v>
      </c>
      <c r="CC151">
        <f t="shared" si="224"/>
        <v>1.0756706448879323</v>
      </c>
      <c r="CD151">
        <f t="shared" si="250"/>
        <v>1.1510400000000001</v>
      </c>
      <c r="CE151">
        <f t="shared" si="225"/>
        <v>0.50492957746478884</v>
      </c>
      <c r="CF151">
        <f t="shared" si="226"/>
        <v>1.2058285202084358</v>
      </c>
      <c r="CG151">
        <f t="shared" si="227"/>
        <v>1.3359863955289406</v>
      </c>
      <c r="CH151">
        <f t="shared" ref="CH151:CH214" si="271">IF(CI150="Curl",CH150,(CG151-CC151)/2)</f>
        <v>0.13015787532050416</v>
      </c>
      <c r="CI151" t="str">
        <f t="shared" ref="CI151:CI214" si="272">IF(OR(CI150="end of throw",CI150="done"),"done",IF(CI150="throw progress","beginning of throw",IF(CC151+CG151&gt;0,IF(AND(CC151&lt;1.42,CH151&lt;$B$6),"Curl",IF(CH151&lt;$B$6,"Weak initial curl","No Curl")),"end of throw")))</f>
        <v>No Curl</v>
      </c>
      <c r="CJ151">
        <f t="shared" si="228"/>
        <v>23.94897970349589</v>
      </c>
      <c r="CK151">
        <f t="shared" si="229"/>
        <v>0</v>
      </c>
      <c r="CL151">
        <f t="shared" ref="CL151:CL214" si="273">SQRT((CF151+(SIN(60*PI()/180)*CH151))^2+(COS(60*PI()/180)*CH151)^2)</f>
        <v>1.3201536040300239</v>
      </c>
      <c r="CM151">
        <f t="shared" si="230"/>
        <v>2.825626001536782</v>
      </c>
      <c r="CN151">
        <f t="shared" si="231"/>
        <v>0</v>
      </c>
    </row>
    <row r="152" spans="1:92" x14ac:dyDescent="0.25">
      <c r="A152">
        <v>1.37</v>
      </c>
      <c r="B152">
        <f t="shared" si="257"/>
        <v>1.2575999999999997E-2</v>
      </c>
      <c r="C152">
        <f t="shared" si="253"/>
        <v>0.75455999999999979</v>
      </c>
      <c r="D152">
        <f t="shared" si="256"/>
        <v>0.50352112676056349</v>
      </c>
      <c r="E152">
        <f t="shared" si="254"/>
        <v>0.66730429225053489</v>
      </c>
      <c r="F152">
        <f t="shared" si="255"/>
        <v>8.3920187793427251E-3</v>
      </c>
      <c r="H152">
        <v>129</v>
      </c>
      <c r="I152">
        <v>12.9</v>
      </c>
      <c r="J152">
        <f t="shared" ref="J152:J203" si="274">J151-0.1*2*K152/$C$3</f>
        <v>1.2626999999999993</v>
      </c>
      <c r="K152">
        <f t="shared" si="232"/>
        <v>0.90695999999999999</v>
      </c>
      <c r="L152">
        <f t="shared" ref="L152:L203" si="275">J152/J151</f>
        <v>0.99208240666343317</v>
      </c>
      <c r="M152" t="str">
        <f t="shared" si="258"/>
        <v>No Curl</v>
      </c>
      <c r="N152">
        <f t="shared" si="233"/>
        <v>22.562141599999983</v>
      </c>
      <c r="P152">
        <f t="shared" si="238"/>
        <v>1.1785013203142936</v>
      </c>
      <c r="Q152">
        <f t="shared" si="234"/>
        <v>1.0202399999999998</v>
      </c>
      <c r="R152">
        <f t="shared" si="239"/>
        <v>0.51338028169014094</v>
      </c>
      <c r="S152">
        <f t="shared" si="240"/>
        <v>1.1985427723606086</v>
      </c>
      <c r="T152">
        <f t="shared" si="241"/>
        <v>1.2185842244069229</v>
      </c>
      <c r="U152">
        <f t="shared" si="242"/>
        <v>2.4110599728112247E-2</v>
      </c>
      <c r="V152" t="str">
        <f t="shared" si="243"/>
        <v>Curl</v>
      </c>
      <c r="W152">
        <f t="shared" si="236"/>
        <v>24.073098115425378</v>
      </c>
      <c r="X152">
        <f t="shared" si="237"/>
        <v>7.8848610721748744E-2</v>
      </c>
      <c r="Y152">
        <f t="shared" si="244"/>
        <v>1.2194827525245548</v>
      </c>
      <c r="Z152">
        <f t="shared" si="245"/>
        <v>0.56641149871205365</v>
      </c>
      <c r="AA152">
        <f t="shared" si="235"/>
        <v>0.17797128277932314</v>
      </c>
      <c r="AC152">
        <f t="shared" ref="AC152:AC215" si="276">AC151*(AF152/AF151)</f>
        <v>1.1523230157109294</v>
      </c>
      <c r="AD152">
        <f t="shared" si="246"/>
        <v>1.0473599999999998</v>
      </c>
      <c r="AE152">
        <f t="shared" ref="AE152:AE215" si="277">VLOOKUP(ROUND(AG151,2),$A$15:$D$315,4)</f>
        <v>0.51197183098591559</v>
      </c>
      <c r="AF152">
        <f t="shared" ref="AF152:AF215" si="278">IF(OR(AI151="Curl",AI151="Weak inital curl"),AF151-0.1*(AD152+2*COS(RADIANS(AM151))^2*AE152)/$C$3-0.1*(AD152-2*(COS(RADIANS(AM151))*SIN(RADIANS($G$6)))*AE152)/$C$3,AF151-0.1*(AD152+2*COS(RADIANS(AM151))^2*AE152)/$C$3)</f>
        <v>1.1918839978823152</v>
      </c>
      <c r="AG152">
        <f t="shared" ref="AG152:AG215" si="279">AG151*(AF152/AF151)</f>
        <v>1.2314449800537004</v>
      </c>
      <c r="AH152">
        <f t="shared" si="259"/>
        <v>4.8602873053115725E-2</v>
      </c>
      <c r="AI152" t="str">
        <f t="shared" si="260"/>
        <v>Curl</v>
      </c>
      <c r="AJ152">
        <f t="shared" ref="AJ152:AJ215" si="280">AF151*0.1+AJ151</f>
        <v>24.136098200641431</v>
      </c>
      <c r="AK152">
        <f t="shared" ref="AK152:AK215" si="281">IF(OR(AI152="Weak initial curl",AI152="Curl"),(AD152-2*(COS(RADIANS(AM151))*SIN(RADIANS($G$6)))*AE152)/$C$3*$F$3+AK151,IF(AI152="done",0,AK151))</f>
        <v>8.1271463825848683E-2</v>
      </c>
      <c r="AL152">
        <f t="shared" si="261"/>
        <v>1.23421458902972</v>
      </c>
      <c r="AM152">
        <f t="shared" ref="AM152:AM215" si="282">DEGREES(ATAN(SIN(RADIANS($G$6))*AH152/(COS(RADIANS($G$6))*AH152+AF152)))</f>
        <v>1.1282152590791052</v>
      </c>
      <c r="AN152">
        <f t="shared" ref="AN152:AN215" si="283">IF(AI152="done",AN151,(0.5*(AK152-AK151)+AK152)*$F$3*(SQRT(2)/2)+AN151)</f>
        <v>0.16689159625527158</v>
      </c>
      <c r="AP152">
        <f t="shared" ref="AP152:AP215" si="284">AP151*(AS152/AS151)</f>
        <v>1.1254907130844456</v>
      </c>
      <c r="AQ152">
        <f t="shared" si="247"/>
        <v>1.0871400000000002</v>
      </c>
      <c r="AR152">
        <f t="shared" ref="AR152:AR215" si="285">VLOOKUP(ROUND(AT151,2),$A$15:$D$315,4)</f>
        <v>0.51126760563380291</v>
      </c>
      <c r="AS152">
        <f t="shared" ref="AS152:AS215" si="286">IF(OR(AV151="Curl",AV151="Weak inital curl"),AS151-0.1*(AQ152+2*COS(RADIANS(AZ151))^2*AR152)/$C$3-0.1*(AQ152-2*(COS(RADIANS(AZ151))*SIN(RADIANS($G$6)))*AR152)/$C$3,AS151-0.1*(AQ152+2*COS(RADIANS(AZ151))^2*AR152)/$C$3)</f>
        <v>1.1839971928191835</v>
      </c>
      <c r="AT152">
        <f t="shared" ref="AT152:AT215" si="287">AT151*(AS152/AS151)</f>
        <v>1.2425036725539231</v>
      </c>
      <c r="AU152">
        <f t="shared" si="262"/>
        <v>7.3479218343156183E-2</v>
      </c>
      <c r="AV152" t="str">
        <f t="shared" si="263"/>
        <v>Curl</v>
      </c>
      <c r="AW152">
        <f t="shared" ref="AW152:AW215" si="288">AS151*0.1+AW151</f>
        <v>24.199827797504707</v>
      </c>
      <c r="AX152">
        <f t="shared" ref="AX152:AX215" si="289">IF(OR(AV152="Weak initial curl",AV152="Curl"),(AQ152-2*(COS(RADIANS(AZ151))*SIN(RADIANS($G$6)))*AR152)/$C$3*$F$3+AX151,IF(AV152="done",0,AX151))</f>
        <v>8.5965515232473991E-2</v>
      </c>
      <c r="AY152">
        <f t="shared" si="264"/>
        <v>1.2481728896255824</v>
      </c>
      <c r="AZ152">
        <f t="shared" ref="AZ152:AZ215" si="290">DEGREES(ATAN(SIN(RADIANS($G$6))*AU152/(COS(RADIANS($G$6))*AU152+AS152)))</f>
        <v>1.6867283762508902</v>
      </c>
      <c r="BA152">
        <f t="shared" ref="BA152:BA215" si="291">IF(AV152="done",BA151,(0.5*(AX152-AX151)+AX152)*$F$3*(SQRT(2)/2)+BA151)</f>
        <v>0.17089214984729553</v>
      </c>
      <c r="BC152">
        <f t="shared" ref="BC152:BC215" si="292">BC151*(BF152/BF151)</f>
        <v>1.1002873297179923</v>
      </c>
      <c r="BD152">
        <f t="shared" si="248"/>
        <v>1.1258399999999997</v>
      </c>
      <c r="BE152">
        <f t="shared" ref="BE152:BE215" si="293">VLOOKUP(ROUND(BG151,2),$A$15:$D$315,4)</f>
        <v>0.51056338028169024</v>
      </c>
      <c r="BF152">
        <f t="shared" ref="BF152:BF215" si="294">IF(OR(BI151="Curl",BI151="Weak inital curl"),BF151-0.1*(BD152+2*COS(RADIANS(BM151))^2*BE152)/$C$3-0.1*(BD152-2*(COS(RADIANS(BM151))*SIN(RADIANS($G$6)))*BE152)/$C$3,BF151-0.1*(BD152+2*COS(RADIANS(BM151))^2*BE152)/$C$3)</f>
        <v>1.176977990008141</v>
      </c>
      <c r="BG152">
        <f t="shared" ref="BG152:BG215" si="295">BG151*(BF152/BF151)</f>
        <v>1.2536686502982883</v>
      </c>
      <c r="BH152">
        <f t="shared" si="265"/>
        <v>9.8401667739102638E-2</v>
      </c>
      <c r="BI152" t="str">
        <f t="shared" si="266"/>
        <v>Curl</v>
      </c>
      <c r="BJ152">
        <f t="shared" ref="BJ152:BJ215" si="296">BF151*0.1+BJ151</f>
        <v>24.264941683119474</v>
      </c>
      <c r="BK152">
        <f t="shared" ref="BK152:BK215" si="297">IF(OR(BI152="Weak initial curl",BI152="Curl"),(BD152-2*(COS(RADIANS(BM151))*SIN(RADIANS($G$6)))*BE152)/$C$3*$F$3+BK151,IF(BI152="done",0,BK151))</f>
        <v>7.8936092507762609E-2</v>
      </c>
      <c r="BL152">
        <f t="shared" si="267"/>
        <v>1.2631549025079998</v>
      </c>
      <c r="BM152">
        <f t="shared" ref="BM152:BM215" si="298">DEGREES(ATAN(SIN(RADIANS($G$6))*BH152/(COS(RADIANS($G$6))*BH152+BF152)))</f>
        <v>2.2322784194086807</v>
      </c>
      <c r="BN152">
        <f t="shared" ref="BN152:BN215" si="299">IF(BI152="done",BN151,(0.5*(BK152-BK151)+BK152)*$F$3*(SQRT(2)/2)+BN151)</f>
        <v>0.11282041792765164</v>
      </c>
      <c r="BP152">
        <f t="shared" ref="BP152:BP215" si="300">BP151*(BS152/BS151)</f>
        <v>1.0845235172745467</v>
      </c>
      <c r="BQ152">
        <f t="shared" si="249"/>
        <v>1.1384999999999998</v>
      </c>
      <c r="BR152">
        <f t="shared" ref="BR152:BR215" si="301">VLOOKUP(ROUND(BT151,2),$A$15:$D$315,4)</f>
        <v>0.50845070422535221</v>
      </c>
      <c r="BS152">
        <f t="shared" ref="BS152:BS215" si="302">IF(OR(BV151="Curl",BV151="Weak inital curl"),BS151-0.1*(BQ152+2*COS(RADIANS(BZ151))^2*BR152)/$C$3-0.1*(BQ152-2*(COS(RADIANS(BZ151))*SIN(RADIANS($G$6)))*BR152)/$C$3,BS151-0.1*(BQ152+2*COS(RADIANS(BZ151))^2*BR152)/$C$3)</f>
        <v>1.181765982775792</v>
      </c>
      <c r="BT152">
        <f t="shared" ref="BT152:BT215" si="303">BT151*(BS152/BS151)</f>
        <v>1.2790084482770363</v>
      </c>
      <c r="BU152">
        <f t="shared" si="268"/>
        <v>0.11967430150334857</v>
      </c>
      <c r="BV152" t="str">
        <f t="shared" si="269"/>
        <v>Curl</v>
      </c>
      <c r="BW152">
        <f t="shared" ref="BW152:BW215" si="304">BS151*0.1+BW151</f>
        <v>24.357302879390396</v>
      </c>
      <c r="BX152">
        <f t="shared" ref="BX152:BX215" si="305">IF(OR(BV152="Weak initial curl",BV152="Curl"),(BQ152-2*(COS(RADIANS(BZ151))*SIN(RADIANS($G$6)))*BR152)/$C$3*$F$3+BX151,IF(BV152="done",0,BX151))</f>
        <v>5.3634321477070743E-2</v>
      </c>
      <c r="BY152">
        <f t="shared" si="270"/>
        <v>1.2867989579346704</v>
      </c>
      <c r="BZ152">
        <f t="shared" ref="BZ152:BZ215" si="306">DEGREES(ATAN(SIN(RADIANS($G$6))*BU152/(COS(RADIANS($G$6))*BU152+BS152)))</f>
        <v>2.6652593519477095</v>
      </c>
      <c r="CA152">
        <f t="shared" ref="CA152:CA215" si="307">IF(BV152="done",CA151,(0.5*(BX152-BX151)+BX152)*$F$3*(SQRT(2)/2)+CA151)</f>
        <v>3.8313353596897304E-2</v>
      </c>
      <c r="CC152">
        <f t="shared" ref="CC152:CC215" si="308">CC151*(CF152/CF151)</f>
        <v>1.064905123189883</v>
      </c>
      <c r="CD152">
        <f t="shared" si="250"/>
        <v>1.1634599999999999</v>
      </c>
      <c r="CE152">
        <f t="shared" ref="CE152:CE215" si="309">VLOOKUP(ROUND(CG151,2),$A$15:$D$315,4)</f>
        <v>0.50563380281690151</v>
      </c>
      <c r="CF152">
        <f t="shared" ref="CF152:CF215" si="310">IF(OR(CI151="Curl",CI151="Weak inital curl"),CF151-0.1*(CD152+2*COS(RADIANS(CM151))^2*CE152)/$C$3-0.1*(CD152-2*(COS(RADIANS(CM151))*SIN(RADIANS($G$6)))*CE152)/$C$3,CF151-0.1*(CD152+2*COS(RADIANS(CM151))^2*CE152)/$C$3)</f>
        <v>1.1937603530978764</v>
      </c>
      <c r="CG152">
        <f t="shared" ref="CG152:CG215" si="311">CG151*(CF152/CF151)</f>
        <v>1.3226155830058712</v>
      </c>
      <c r="CH152">
        <f t="shared" si="271"/>
        <v>0.12885522990799414</v>
      </c>
      <c r="CI152" t="str">
        <f t="shared" si="272"/>
        <v>No Curl</v>
      </c>
      <c r="CJ152">
        <f t="shared" ref="CJ152:CJ215" si="312">CF151*0.1+CJ151</f>
        <v>24.069562555516733</v>
      </c>
      <c r="CK152">
        <f t="shared" ref="CK152:CK215" si="313">IF(OR(CI152="Weak initial curl",CI152="Curl"),(CD152-2*(COS(RADIANS(CM151))*SIN(RADIANS($G$6)))*CE152)/$C$3*$F$3+CK151,IF(CI152="done",0,CK151))</f>
        <v>0</v>
      </c>
      <c r="CL152">
        <f t="shared" si="273"/>
        <v>1.3069412491735575</v>
      </c>
      <c r="CM152">
        <f t="shared" ref="CM152:CM215" si="314">DEGREES(ATAN(SIN(RADIANS($G$6))*CH152/(COS(RADIANS($G$6))*CH152+CF152)))</f>
        <v>2.8256260015367807</v>
      </c>
      <c r="CN152">
        <f t="shared" ref="CN152:CN215" si="315">IF(CI152="done",CN151,(0.5*(CK152-CK151)+CK152)*$F$3*(SQRT(2)/2)+CN151)</f>
        <v>0</v>
      </c>
    </row>
    <row r="153" spans="1:92" x14ac:dyDescent="0.25">
      <c r="A153">
        <v>1.38</v>
      </c>
      <c r="B153">
        <f t="shared" si="257"/>
        <v>1.2311000000000002E-2</v>
      </c>
      <c r="C153">
        <f t="shared" si="253"/>
        <v>0.73866000000000009</v>
      </c>
      <c r="D153">
        <f t="shared" si="256"/>
        <v>0.50281690140845081</v>
      </c>
      <c r="E153">
        <f t="shared" si="254"/>
        <v>0.68071494518242592</v>
      </c>
      <c r="F153">
        <f t="shared" si="255"/>
        <v>8.3802816901408471E-3</v>
      </c>
      <c r="H153">
        <v>130</v>
      </c>
      <c r="I153">
        <v>13</v>
      </c>
      <c r="J153">
        <f t="shared" si="274"/>
        <v>1.252460666666666</v>
      </c>
      <c r="K153">
        <f t="shared" ref="K153:K216" si="316">VLOOKUP(ROUND(J152,2),A$15:C$315,3)</f>
        <v>0.92153999999999991</v>
      </c>
      <c r="L153">
        <f t="shared" si="275"/>
        <v>0.99189092157018033</v>
      </c>
      <c r="M153" t="str">
        <f t="shared" si="258"/>
        <v>No Curl</v>
      </c>
      <c r="N153">
        <f t="shared" ref="N153:N216" si="317">(0.5*($J152-$J153)+$J153)*0.1+$N152</f>
        <v>22.687899633333316</v>
      </c>
      <c r="P153">
        <f t="shared" si="238"/>
        <v>1.1643982162898883</v>
      </c>
      <c r="Q153">
        <f t="shared" ref="Q153:Q216" si="318">VLOOKUP(ROUND(P152,2),$A$15:$C$315,3)</f>
        <v>1.0338600000000002</v>
      </c>
      <c r="R153">
        <f t="shared" si="239"/>
        <v>0.51408450704225361</v>
      </c>
      <c r="S153">
        <f t="shared" si="240"/>
        <v>1.1841998326413785</v>
      </c>
      <c r="T153">
        <f t="shared" si="241"/>
        <v>1.2040014489928683</v>
      </c>
      <c r="U153">
        <f t="shared" si="242"/>
        <v>2.4110599728112247E-2</v>
      </c>
      <c r="V153" t="str">
        <f t="shared" si="243"/>
        <v>Curl</v>
      </c>
      <c r="W153">
        <f t="shared" si="236"/>
        <v>24.192952392661439</v>
      </c>
      <c r="X153">
        <f t="shared" si="237"/>
        <v>8.1736391904913552E-2</v>
      </c>
      <c r="Y153">
        <f t="shared" si="244"/>
        <v>1.2051405219936853</v>
      </c>
      <c r="Z153">
        <f t="shared" si="245"/>
        <v>0.57315251648522758</v>
      </c>
      <c r="AA153">
        <f t="shared" ref="AA153:AA216" si="319">IF(V153="done",AA152,(0.5*(X153-X152)+X153)*$F$3*(SQRT(2)/2)+AA152)</f>
        <v>0.18385301696075165</v>
      </c>
      <c r="AC153">
        <f t="shared" si="276"/>
        <v>1.1380299313265076</v>
      </c>
      <c r="AD153">
        <f t="shared" si="246"/>
        <v>1.0739999999999998</v>
      </c>
      <c r="AE153">
        <f t="shared" si="277"/>
        <v>0.51338028169014094</v>
      </c>
      <c r="AF153">
        <f t="shared" si="278"/>
        <v>1.1771002104148198</v>
      </c>
      <c r="AG153">
        <f t="shared" si="279"/>
        <v>1.2161704895031311</v>
      </c>
      <c r="AH153">
        <f t="shared" si="259"/>
        <v>4.8602873053115725E-2</v>
      </c>
      <c r="AI153" t="str">
        <f t="shared" si="260"/>
        <v>Curl</v>
      </c>
      <c r="AJ153">
        <f t="shared" si="280"/>
        <v>24.255286600429663</v>
      </c>
      <c r="AK153">
        <f t="shared" si="281"/>
        <v>8.4386570735217367E-2</v>
      </c>
      <c r="AL153">
        <f t="shared" si="261"/>
        <v>1.2194337023326185</v>
      </c>
      <c r="AM153">
        <f t="shared" si="282"/>
        <v>1.1418922772625271</v>
      </c>
      <c r="AN153">
        <f t="shared" si="283"/>
        <v>0.17296876355705343</v>
      </c>
      <c r="AP153">
        <f t="shared" si="284"/>
        <v>1.1111668144778395</v>
      </c>
      <c r="AQ153">
        <f t="shared" si="247"/>
        <v>1.10016</v>
      </c>
      <c r="AR153">
        <f t="shared" si="285"/>
        <v>0.51267605633802826</v>
      </c>
      <c r="AS153">
        <f t="shared" si="286"/>
        <v>1.168928693769582</v>
      </c>
      <c r="AT153">
        <f t="shared" si="287"/>
        <v>1.2266905730613262</v>
      </c>
      <c r="AU153">
        <f t="shared" si="262"/>
        <v>7.3479218343156183E-2</v>
      </c>
      <c r="AV153" t="str">
        <f t="shared" si="263"/>
        <v>Curl</v>
      </c>
      <c r="AW153">
        <f t="shared" si="288"/>
        <v>24.318227516786624</v>
      </c>
      <c r="AX153">
        <f t="shared" si="289"/>
        <v>8.9230549030436812E-2</v>
      </c>
      <c r="AY153">
        <f t="shared" si="264"/>
        <v>1.2331109994490246</v>
      </c>
      <c r="AZ153">
        <f t="shared" si="290"/>
        <v>1.7073370598530659</v>
      </c>
      <c r="BA153">
        <f t="shared" si="291"/>
        <v>0.17731713885510472</v>
      </c>
      <c r="BC153">
        <f t="shared" si="292"/>
        <v>1.0858086837711931</v>
      </c>
      <c r="BD153">
        <f t="shared" si="248"/>
        <v>1.1384999999999998</v>
      </c>
      <c r="BE153">
        <f t="shared" si="293"/>
        <v>0.51197183098591559</v>
      </c>
      <c r="BF153">
        <f t="shared" si="294"/>
        <v>1.1614901741038437</v>
      </c>
      <c r="BG153">
        <f t="shared" si="295"/>
        <v>1.237171664436493</v>
      </c>
      <c r="BH153">
        <f t="shared" si="265"/>
        <v>9.8401667739102638E-2</v>
      </c>
      <c r="BI153" t="str">
        <f t="shared" si="266"/>
        <v>Curl</v>
      </c>
      <c r="BJ153">
        <f t="shared" si="296"/>
        <v>24.38263948212029</v>
      </c>
      <c r="BK153">
        <f t="shared" si="297"/>
        <v>8.2418962998364015E-2</v>
      </c>
      <c r="BL153">
        <f t="shared" si="267"/>
        <v>1.2476789856601518</v>
      </c>
      <c r="BM153">
        <f t="shared" si="298"/>
        <v>2.2599813566427276</v>
      </c>
      <c r="BN153">
        <f t="shared" si="299"/>
        <v>0.11877145675819721</v>
      </c>
      <c r="BP153">
        <f t="shared" si="300"/>
        <v>1.0700688763327166</v>
      </c>
      <c r="BQ153">
        <f t="shared" si="249"/>
        <v>1.1634599999999999</v>
      </c>
      <c r="BR153">
        <f t="shared" si="301"/>
        <v>0.50985915492957756</v>
      </c>
      <c r="BS153">
        <f t="shared" si="302"/>
        <v>1.1660152842559288</v>
      </c>
      <c r="BT153">
        <f t="shared" si="303"/>
        <v>1.2619616921791401</v>
      </c>
      <c r="BU153">
        <f t="shared" si="268"/>
        <v>0.11967430150334857</v>
      </c>
      <c r="BV153" t="str">
        <f t="shared" si="269"/>
        <v>Curl</v>
      </c>
      <c r="BW153">
        <f t="shared" si="304"/>
        <v>24.475479477667974</v>
      </c>
      <c r="BX153">
        <f t="shared" si="305"/>
        <v>5.7268501384134023E-2</v>
      </c>
      <c r="BY153">
        <f t="shared" si="270"/>
        <v>1.2710655086922924</v>
      </c>
      <c r="BZ153">
        <f t="shared" si="306"/>
        <v>2.6982746138264235</v>
      </c>
      <c r="CA153">
        <f t="shared" si="307"/>
        <v>4.2491335827425356E-2</v>
      </c>
      <c r="CC153">
        <f t="shared" si="308"/>
        <v>1.05400435510051</v>
      </c>
      <c r="CD153">
        <f t="shared" si="250"/>
        <v>1.1879399999999998</v>
      </c>
      <c r="CE153">
        <f t="shared" si="309"/>
        <v>0.50704225352112686</v>
      </c>
      <c r="CF153">
        <f t="shared" si="310"/>
        <v>1.1815405745654677</v>
      </c>
      <c r="CG153">
        <f t="shared" si="311"/>
        <v>1.3090767940304266</v>
      </c>
      <c r="CH153">
        <f t="shared" si="271"/>
        <v>0.1275362194649583</v>
      </c>
      <c r="CI153" t="str">
        <f t="shared" si="272"/>
        <v>No Curl</v>
      </c>
      <c r="CJ153">
        <f t="shared" si="312"/>
        <v>24.18893859082652</v>
      </c>
      <c r="CK153">
        <f t="shared" si="313"/>
        <v>0</v>
      </c>
      <c r="CL153">
        <f t="shared" si="273"/>
        <v>1.2935629085557558</v>
      </c>
      <c r="CM153">
        <f t="shared" si="314"/>
        <v>2.8256260015367816</v>
      </c>
      <c r="CN153">
        <f t="shared" si="315"/>
        <v>0</v>
      </c>
    </row>
    <row r="154" spans="1:92" x14ac:dyDescent="0.25">
      <c r="A154">
        <v>1.39</v>
      </c>
      <c r="B154">
        <f t="shared" si="257"/>
        <v>1.2044000000000003E-2</v>
      </c>
      <c r="C154">
        <f t="shared" si="253"/>
        <v>0.72264000000000017</v>
      </c>
      <c r="D154">
        <f t="shared" si="256"/>
        <v>0.50211267605633814</v>
      </c>
      <c r="E154">
        <f t="shared" si="254"/>
        <v>0.69483100306700163</v>
      </c>
      <c r="F154">
        <f t="shared" si="255"/>
        <v>8.3685446009389691E-3</v>
      </c>
      <c r="H154">
        <v>131</v>
      </c>
      <c r="I154">
        <v>13.1</v>
      </c>
      <c r="J154">
        <f>J153-0.1*2*K154/$C$3</f>
        <v>1.242060666666666</v>
      </c>
      <c r="K154">
        <f t="shared" si="316"/>
        <v>0.93599999999999994</v>
      </c>
      <c r="L154">
        <f t="shared" si="275"/>
        <v>0.99169634601964884</v>
      </c>
      <c r="M154" t="str">
        <f t="shared" si="258"/>
        <v>No Curl</v>
      </c>
      <c r="N154">
        <f t="shared" si="317"/>
        <v>22.812625699999984</v>
      </c>
      <c r="P154">
        <f t="shared" si="238"/>
        <v>1.1499937568844822</v>
      </c>
      <c r="Q154">
        <f t="shared" si="318"/>
        <v>1.06074</v>
      </c>
      <c r="R154">
        <f t="shared" si="239"/>
        <v>0.51549295774647896</v>
      </c>
      <c r="S154">
        <f t="shared" si="240"/>
        <v>1.1695504127276979</v>
      </c>
      <c r="T154">
        <f t="shared" si="241"/>
        <v>1.1891070685709131</v>
      </c>
      <c r="U154">
        <f t="shared" si="242"/>
        <v>2.4110599728112247E-2</v>
      </c>
      <c r="V154" t="str">
        <f t="shared" si="243"/>
        <v>Curl</v>
      </c>
      <c r="W154">
        <f t="shared" si="236"/>
        <v>24.311372375925576</v>
      </c>
      <c r="X154">
        <f t="shared" si="237"/>
        <v>8.4765685428294005E-2</v>
      </c>
      <c r="Y154">
        <f t="shared" si="244"/>
        <v>1.1904918440619767</v>
      </c>
      <c r="Z154">
        <f t="shared" si="245"/>
        <v>0.58020524172482169</v>
      </c>
      <c r="AA154">
        <f t="shared" si="319"/>
        <v>0.18995395775820823</v>
      </c>
      <c r="AC154">
        <f t="shared" si="276"/>
        <v>1.1235919518259143</v>
      </c>
      <c r="AD154">
        <f t="shared" si="246"/>
        <v>1.0871400000000002</v>
      </c>
      <c r="AE154">
        <f t="shared" si="277"/>
        <v>0.51408450704225361</v>
      </c>
      <c r="AF154">
        <f t="shared" si="278"/>
        <v>1.1621665533638987</v>
      </c>
      <c r="AG154">
        <f t="shared" si="279"/>
        <v>1.2007411549018823</v>
      </c>
      <c r="AH154">
        <f t="shared" si="259"/>
        <v>4.8602873053115725E-2</v>
      </c>
      <c r="AI154" t="str">
        <f t="shared" si="260"/>
        <v>Curl</v>
      </c>
      <c r="AJ154">
        <f t="shared" si="280"/>
        <v>24.372996621471145</v>
      </c>
      <c r="AK154">
        <f t="shared" si="281"/>
        <v>8.7570779545030716E-2</v>
      </c>
      <c r="AL154">
        <f t="shared" si="261"/>
        <v>1.20450304774454</v>
      </c>
      <c r="AM154">
        <f t="shared" si="282"/>
        <v>1.1560487370677761</v>
      </c>
      <c r="AN154">
        <f t="shared" si="283"/>
        <v>0.17927353154416842</v>
      </c>
      <c r="AP154">
        <f t="shared" si="284"/>
        <v>1.0965680544905072</v>
      </c>
      <c r="AQ154">
        <f t="shared" si="247"/>
        <v>1.1258399999999997</v>
      </c>
      <c r="AR154">
        <f t="shared" si="285"/>
        <v>0.51338028169014094</v>
      </c>
      <c r="AS154">
        <f t="shared" si="286"/>
        <v>1.1535710451966563</v>
      </c>
      <c r="AT154">
        <f t="shared" si="287"/>
        <v>1.2105740359028072</v>
      </c>
      <c r="AU154">
        <f t="shared" si="262"/>
        <v>7.3479218343156183E-2</v>
      </c>
      <c r="AV154" t="str">
        <f t="shared" si="263"/>
        <v>Curl</v>
      </c>
      <c r="AW154">
        <f t="shared" si="288"/>
        <v>24.435120386163582</v>
      </c>
      <c r="AX154">
        <f t="shared" si="289"/>
        <v>9.263436920794843E-2</v>
      </c>
      <c r="AY154">
        <f t="shared" si="264"/>
        <v>1.217760254823443</v>
      </c>
      <c r="AZ154">
        <f t="shared" si="290"/>
        <v>1.7288657661489668</v>
      </c>
      <c r="BA154">
        <f t="shared" si="291"/>
        <v>0.18398772113536549</v>
      </c>
      <c r="BC154">
        <f t="shared" si="292"/>
        <v>1.0711962854035542</v>
      </c>
      <c r="BD154">
        <f t="shared" si="248"/>
        <v>1.1510400000000001</v>
      </c>
      <c r="BE154">
        <f t="shared" si="293"/>
        <v>0.51267605633802826</v>
      </c>
      <c r="BF154">
        <f t="shared" si="294"/>
        <v>1.1458592831579759</v>
      </c>
      <c r="BG154">
        <f t="shared" si="295"/>
        <v>1.2205222809123966</v>
      </c>
      <c r="BH154">
        <f t="shared" si="265"/>
        <v>9.8401667739102638E-2</v>
      </c>
      <c r="BI154" t="str">
        <f t="shared" si="266"/>
        <v>Curl</v>
      </c>
      <c r="BJ154">
        <f t="shared" si="296"/>
        <v>24.498788499530676</v>
      </c>
      <c r="BK154">
        <f t="shared" si="297"/>
        <v>8.5967644734303045E-2</v>
      </c>
      <c r="BL154">
        <f t="shared" si="267"/>
        <v>1.23206040689287</v>
      </c>
      <c r="BM154">
        <f t="shared" si="298"/>
        <v>2.2886458311931666</v>
      </c>
      <c r="BN154">
        <f t="shared" si="299"/>
        <v>0.12497575205961114</v>
      </c>
      <c r="BP154">
        <f t="shared" si="300"/>
        <v>1.0554818673873549</v>
      </c>
      <c r="BQ154">
        <f t="shared" si="249"/>
        <v>1.1757599999999999</v>
      </c>
      <c r="BR154">
        <f t="shared" si="301"/>
        <v>0.51126760563380291</v>
      </c>
      <c r="BS154">
        <f t="shared" si="302"/>
        <v>1.1501203491185188</v>
      </c>
      <c r="BT154">
        <f t="shared" si="303"/>
        <v>1.2447588308496818</v>
      </c>
      <c r="BU154">
        <f t="shared" si="268"/>
        <v>0.11967430150334857</v>
      </c>
      <c r="BV154" t="str">
        <f t="shared" si="269"/>
        <v>Curl</v>
      </c>
      <c r="BW154">
        <f t="shared" si="304"/>
        <v>24.592081006093569</v>
      </c>
      <c r="BX154">
        <f t="shared" si="305"/>
        <v>6.0963274941413015E-2</v>
      </c>
      <c r="BY154">
        <f t="shared" si="270"/>
        <v>1.2551884194207632</v>
      </c>
      <c r="BZ154">
        <f t="shared" si="306"/>
        <v>2.7324312792854566</v>
      </c>
      <c r="CA154">
        <f t="shared" si="307"/>
        <v>4.6932720310731701E-2</v>
      </c>
      <c r="CC154">
        <f t="shared" si="308"/>
        <v>1.0430368558748579</v>
      </c>
      <c r="CD154">
        <f t="shared" si="250"/>
        <v>1.1999999999999997</v>
      </c>
      <c r="CE154">
        <f t="shared" si="309"/>
        <v>0.50774647887323954</v>
      </c>
      <c r="CF154">
        <f t="shared" si="310"/>
        <v>1.1692459903221344</v>
      </c>
      <c r="CG154">
        <f t="shared" si="311"/>
        <v>1.2954551247694122</v>
      </c>
      <c r="CH154">
        <f t="shared" si="271"/>
        <v>0.1262091344472771</v>
      </c>
      <c r="CI154" t="str">
        <f t="shared" si="272"/>
        <v>No Curl</v>
      </c>
      <c r="CJ154">
        <f t="shared" si="312"/>
        <v>24.307092648283067</v>
      </c>
      <c r="CK154">
        <f t="shared" si="313"/>
        <v>0</v>
      </c>
      <c r="CL154">
        <f t="shared" si="273"/>
        <v>1.2801026698676863</v>
      </c>
      <c r="CM154">
        <f t="shared" si="314"/>
        <v>2.8256260015367798</v>
      </c>
      <c r="CN154">
        <f t="shared" si="315"/>
        <v>0</v>
      </c>
    </row>
    <row r="155" spans="1:92" x14ac:dyDescent="0.25">
      <c r="A155">
        <v>1.4</v>
      </c>
      <c r="B155">
        <f t="shared" si="257"/>
        <v>1.1775000000000004E-2</v>
      </c>
      <c r="C155">
        <f t="shared" si="253"/>
        <v>0.70650000000000024</v>
      </c>
      <c r="D155">
        <f t="shared" si="256"/>
        <v>0.50140845070422546</v>
      </c>
      <c r="E155">
        <f t="shared" si="254"/>
        <v>0.70970764430888222</v>
      </c>
      <c r="F155">
        <f t="shared" si="255"/>
        <v>8.356807511737091E-3</v>
      </c>
      <c r="H155">
        <v>132</v>
      </c>
      <c r="I155">
        <v>13.2</v>
      </c>
      <c r="J155">
        <f t="shared" si="274"/>
        <v>1.2315013333333327</v>
      </c>
      <c r="K155">
        <f t="shared" si="316"/>
        <v>0.95033999999999996</v>
      </c>
      <c r="L155">
        <f t="shared" si="275"/>
        <v>0.99149853657175091</v>
      </c>
      <c r="M155" t="str">
        <f t="shared" si="258"/>
        <v>No Curl</v>
      </c>
      <c r="N155">
        <f t="shared" si="317"/>
        <v>22.936303799999983</v>
      </c>
      <c r="P155">
        <f t="shared" si="238"/>
        <v>1.1354405918971326</v>
      </c>
      <c r="Q155">
        <f t="shared" si="318"/>
        <v>1.0739999999999998</v>
      </c>
      <c r="R155">
        <f t="shared" si="239"/>
        <v>0.51619718309859164</v>
      </c>
      <c r="S155">
        <f t="shared" si="240"/>
        <v>1.1547497583627901</v>
      </c>
      <c r="T155">
        <f t="shared" si="241"/>
        <v>1.1740589248284472</v>
      </c>
      <c r="U155">
        <f t="shared" si="242"/>
        <v>2.4110599728112247E-2</v>
      </c>
      <c r="V155" t="str">
        <f t="shared" si="243"/>
        <v>Curl</v>
      </c>
      <c r="W155">
        <f t="shared" si="236"/>
        <v>24.428327417198346</v>
      </c>
      <c r="X155">
        <f t="shared" si="237"/>
        <v>8.7864737003911508E-2</v>
      </c>
      <c r="Y155">
        <f t="shared" si="244"/>
        <v>1.1756919581163612</v>
      </c>
      <c r="Z155">
        <f t="shared" si="245"/>
        <v>0.58750925570645363</v>
      </c>
      <c r="AA155">
        <f t="shared" si="319"/>
        <v>0.19627650091369037</v>
      </c>
      <c r="AC155">
        <f t="shared" si="276"/>
        <v>1.1088680122540338</v>
      </c>
      <c r="AD155">
        <f t="shared" si="246"/>
        <v>1.1130599999999999</v>
      </c>
      <c r="AE155">
        <f t="shared" si="277"/>
        <v>0.51549295774647896</v>
      </c>
      <c r="AF155">
        <f t="shared" si="278"/>
        <v>1.146937118802372</v>
      </c>
      <c r="AG155">
        <f t="shared" si="279"/>
        <v>1.1850062253507094</v>
      </c>
      <c r="AH155">
        <f t="shared" si="259"/>
        <v>4.8602873053115725E-2</v>
      </c>
      <c r="AI155" t="str">
        <f t="shared" si="260"/>
        <v>Curl</v>
      </c>
      <c r="AJ155">
        <f t="shared" si="280"/>
        <v>24.489213276807536</v>
      </c>
      <c r="AK155">
        <f t="shared" si="281"/>
        <v>9.0891179371228717E-2</v>
      </c>
      <c r="AL155">
        <f t="shared" si="261"/>
        <v>1.1892767527634842</v>
      </c>
      <c r="AM155">
        <f t="shared" si="282"/>
        <v>1.1708516617773672</v>
      </c>
      <c r="AN155">
        <f t="shared" si="283"/>
        <v>0.18581790233418005</v>
      </c>
      <c r="AP155">
        <f t="shared" si="284"/>
        <v>1.0818282424488015</v>
      </c>
      <c r="AQ155">
        <f t="shared" si="247"/>
        <v>1.1384999999999998</v>
      </c>
      <c r="AR155">
        <f t="shared" si="285"/>
        <v>0.51478873239436629</v>
      </c>
      <c r="AS155">
        <f t="shared" si="286"/>
        <v>1.138065012248384</v>
      </c>
      <c r="AT155">
        <f t="shared" si="287"/>
        <v>1.1943017820479682</v>
      </c>
      <c r="AU155">
        <f t="shared" si="262"/>
        <v>7.3479218343156183E-2</v>
      </c>
      <c r="AV155" t="str">
        <f t="shared" si="263"/>
        <v>Curl</v>
      </c>
      <c r="AW155">
        <f t="shared" si="288"/>
        <v>24.550477490683249</v>
      </c>
      <c r="AX155">
        <f t="shared" si="289"/>
        <v>9.6100733685485176E-2</v>
      </c>
      <c r="AY155">
        <f t="shared" si="264"/>
        <v>1.2022613714338131</v>
      </c>
      <c r="AZ155">
        <f t="shared" si="290"/>
        <v>1.7511602380211344</v>
      </c>
      <c r="BA155">
        <f t="shared" si="291"/>
        <v>0.19090562367337291</v>
      </c>
      <c r="BC155">
        <f t="shared" si="292"/>
        <v>1.0563199784027502</v>
      </c>
      <c r="BD155">
        <f t="shared" si="248"/>
        <v>1.1757599999999999</v>
      </c>
      <c r="BE155">
        <f t="shared" si="293"/>
        <v>0.51408450704225361</v>
      </c>
      <c r="BF155">
        <f t="shared" si="294"/>
        <v>1.1299460889952857</v>
      </c>
      <c r="BG155">
        <f t="shared" si="295"/>
        <v>1.2035721995878201</v>
      </c>
      <c r="BH155">
        <f t="shared" si="265"/>
        <v>9.8401667739102638E-2</v>
      </c>
      <c r="BI155" t="str">
        <f t="shared" si="266"/>
        <v>Curl</v>
      </c>
      <c r="BJ155">
        <f t="shared" si="296"/>
        <v>24.613374427846473</v>
      </c>
      <c r="BK155">
        <f t="shared" si="297"/>
        <v>8.9645897865478483E-2</v>
      </c>
      <c r="BL155">
        <f t="shared" si="267"/>
        <v>1.2161600722601011</v>
      </c>
      <c r="BM155">
        <f t="shared" si="298"/>
        <v>2.3185843103526214</v>
      </c>
      <c r="BN155">
        <f t="shared" si="299"/>
        <v>0.13144472017483352</v>
      </c>
      <c r="BP155">
        <f t="shared" si="300"/>
        <v>1.0407637252407467</v>
      </c>
      <c r="BQ155">
        <f t="shared" si="249"/>
        <v>1.1879399999999998</v>
      </c>
      <c r="BR155">
        <f t="shared" si="301"/>
        <v>0.51267605633802826</v>
      </c>
      <c r="BS155">
        <f t="shared" si="302"/>
        <v>1.1340825228828733</v>
      </c>
      <c r="BT155">
        <f t="shared" si="303"/>
        <v>1.227401320524999</v>
      </c>
      <c r="BU155">
        <f t="shared" si="268"/>
        <v>0.11967430150334857</v>
      </c>
      <c r="BV155" t="str">
        <f t="shared" si="269"/>
        <v>Curl</v>
      </c>
      <c r="BW155">
        <f t="shared" si="304"/>
        <v>24.707093041005422</v>
      </c>
      <c r="BX155">
        <f t="shared" si="305"/>
        <v>6.4717979553138807E-2</v>
      </c>
      <c r="BY155">
        <f t="shared" si="270"/>
        <v>1.2391690632331747</v>
      </c>
      <c r="BZ155">
        <f t="shared" si="306"/>
        <v>2.7677821066982449</v>
      </c>
      <c r="CA155">
        <f t="shared" si="307"/>
        <v>5.1641721386018566E-2</v>
      </c>
      <c r="CC155">
        <f t="shared" si="308"/>
        <v>1.0320032202191813</v>
      </c>
      <c r="CD155">
        <f t="shared" si="250"/>
        <v>1.2119399999999998</v>
      </c>
      <c r="CE155">
        <f t="shared" si="309"/>
        <v>0.50845070422535221</v>
      </c>
      <c r="CF155">
        <f t="shared" si="310"/>
        <v>1.1568772670345431</v>
      </c>
      <c r="CG155">
        <f t="shared" si="311"/>
        <v>1.2817513138499064</v>
      </c>
      <c r="CH155">
        <f t="shared" si="271"/>
        <v>0.12487404681536252</v>
      </c>
      <c r="CI155" t="str">
        <f t="shared" si="272"/>
        <v>No Curl</v>
      </c>
      <c r="CJ155">
        <f t="shared" si="312"/>
        <v>24.42401724731528</v>
      </c>
      <c r="CK155">
        <f t="shared" si="313"/>
        <v>0</v>
      </c>
      <c r="CL155">
        <f t="shared" si="273"/>
        <v>1.2665612629829484</v>
      </c>
      <c r="CM155">
        <f t="shared" si="314"/>
        <v>2.8256260015367798</v>
      </c>
      <c r="CN155">
        <f t="shared" si="315"/>
        <v>0</v>
      </c>
    </row>
    <row r="156" spans="1:92" x14ac:dyDescent="0.25">
      <c r="A156">
        <v>1.41</v>
      </c>
      <c r="B156">
        <f t="shared" si="257"/>
        <v>1.1504E-2</v>
      </c>
      <c r="C156">
        <f t="shared" si="253"/>
        <v>0.69023999999999996</v>
      </c>
      <c r="D156">
        <f t="shared" si="256"/>
        <v>0.50070422535211279</v>
      </c>
      <c r="E156">
        <f t="shared" si="254"/>
        <v>0.72540598248741428</v>
      </c>
      <c r="F156">
        <f t="shared" si="255"/>
        <v>8.3450704225352147E-3</v>
      </c>
      <c r="H156">
        <v>133</v>
      </c>
      <c r="I156">
        <v>13.3</v>
      </c>
      <c r="J156">
        <f t="shared" si="274"/>
        <v>1.2207839999999994</v>
      </c>
      <c r="K156">
        <f t="shared" si="316"/>
        <v>0.96455999999999997</v>
      </c>
      <c r="L156">
        <f t="shared" si="275"/>
        <v>0.99129734329696229</v>
      </c>
      <c r="M156" t="str">
        <f t="shared" si="258"/>
        <v>No Curl</v>
      </c>
      <c r="N156">
        <f t="shared" si="317"/>
        <v>23.058918066666649</v>
      </c>
      <c r="P156">
        <f t="shared" si="238"/>
        <v>1.1207361865678445</v>
      </c>
      <c r="Q156">
        <f t="shared" si="318"/>
        <v>1.0871400000000002</v>
      </c>
      <c r="R156">
        <f t="shared" si="239"/>
        <v>0.51760563380281699</v>
      </c>
      <c r="S156">
        <f t="shared" si="240"/>
        <v>1.1397952916808358</v>
      </c>
      <c r="T156">
        <f t="shared" si="241"/>
        <v>1.158854396793827</v>
      </c>
      <c r="U156">
        <f t="shared" si="242"/>
        <v>2.4110599728112247E-2</v>
      </c>
      <c r="V156" t="str">
        <f t="shared" si="243"/>
        <v>Curl</v>
      </c>
      <c r="W156">
        <f t="shared" si="236"/>
        <v>24.543802393034625</v>
      </c>
      <c r="X156">
        <f t="shared" si="237"/>
        <v>9.1028967990029394E-2</v>
      </c>
      <c r="Y156">
        <f t="shared" si="244"/>
        <v>1.1607382877416681</v>
      </c>
      <c r="Z156">
        <f t="shared" si="245"/>
        <v>0.59507834664208881</v>
      </c>
      <c r="AA156">
        <f t="shared" si="319"/>
        <v>0.20282509342808289</v>
      </c>
      <c r="AC156">
        <f t="shared" si="276"/>
        <v>1.0940030493697988</v>
      </c>
      <c r="AD156">
        <f t="shared" si="246"/>
        <v>1.1258399999999997</v>
      </c>
      <c r="AE156">
        <f t="shared" si="277"/>
        <v>0.51619718309859164</v>
      </c>
      <c r="AF156">
        <f t="shared" si="278"/>
        <v>1.131561819386085</v>
      </c>
      <c r="AG156">
        <f t="shared" si="279"/>
        <v>1.1691205894023706</v>
      </c>
      <c r="AH156">
        <f t="shared" si="259"/>
        <v>4.8602873053115725E-2</v>
      </c>
      <c r="AI156" t="str">
        <f t="shared" si="260"/>
        <v>Curl</v>
      </c>
      <c r="AJ156">
        <f t="shared" si="280"/>
        <v>24.603906988687772</v>
      </c>
      <c r="AK156">
        <f t="shared" si="281"/>
        <v>9.427868267470535E-2</v>
      </c>
      <c r="AL156">
        <f t="shared" si="261"/>
        <v>1.1739047056251053</v>
      </c>
      <c r="AM156">
        <f t="shared" si="282"/>
        <v>1.1861859066097575</v>
      </c>
      <c r="AN156">
        <f t="shared" si="283"/>
        <v>0.19260417824610093</v>
      </c>
      <c r="AP156">
        <f t="shared" si="284"/>
        <v>1.0668174699756021</v>
      </c>
      <c r="AQ156">
        <f t="shared" si="247"/>
        <v>1.1634599999999999</v>
      </c>
      <c r="AR156">
        <f t="shared" si="285"/>
        <v>0.51619718309859164</v>
      </c>
      <c r="AS156">
        <f t="shared" si="286"/>
        <v>1.1222739335093965</v>
      </c>
      <c r="AT156">
        <f t="shared" si="287"/>
        <v>1.1777303970431927</v>
      </c>
      <c r="AU156">
        <f t="shared" si="262"/>
        <v>7.3479218343156183E-2</v>
      </c>
      <c r="AV156" t="str">
        <f t="shared" si="263"/>
        <v>Curl</v>
      </c>
      <c r="AW156">
        <f t="shared" si="288"/>
        <v>24.664283991908089</v>
      </c>
      <c r="AX156">
        <f t="shared" si="289"/>
        <v>9.9697977548384636E-2</v>
      </c>
      <c r="AY156">
        <f t="shared" si="264"/>
        <v>1.1864777656979411</v>
      </c>
      <c r="AZ156">
        <f t="shared" si="290"/>
        <v>1.774463165197397</v>
      </c>
      <c r="BA156">
        <f t="shared" si="291"/>
        <v>0.1980825170493295</v>
      </c>
      <c r="BC156">
        <f t="shared" si="292"/>
        <v>1.0413100273750375</v>
      </c>
      <c r="BD156">
        <f t="shared" si="248"/>
        <v>1.1879399999999998</v>
      </c>
      <c r="BE156">
        <f t="shared" si="293"/>
        <v>0.51549295774647896</v>
      </c>
      <c r="BF156">
        <f t="shared" si="294"/>
        <v>1.1138899357400758</v>
      </c>
      <c r="BG156">
        <f t="shared" si="295"/>
        <v>1.1864698441051129</v>
      </c>
      <c r="BH156">
        <f t="shared" si="265"/>
        <v>9.8401667739102638E-2</v>
      </c>
      <c r="BI156" t="str">
        <f t="shared" si="266"/>
        <v>Curl</v>
      </c>
      <c r="BJ156">
        <f t="shared" si="296"/>
        <v>24.726369036746</v>
      </c>
      <c r="BK156">
        <f t="shared" si="297"/>
        <v>9.3384059327635494E-2</v>
      </c>
      <c r="BL156">
        <f t="shared" si="267"/>
        <v>1.2001172395574367</v>
      </c>
      <c r="BM156">
        <f t="shared" si="298"/>
        <v>2.3495957698813346</v>
      </c>
      <c r="BN156">
        <f t="shared" si="299"/>
        <v>0.1381801343013164</v>
      </c>
      <c r="BP156">
        <f t="shared" si="300"/>
        <v>1.0257975131865942</v>
      </c>
      <c r="BQ156">
        <f t="shared" si="249"/>
        <v>1.2119399999999998</v>
      </c>
      <c r="BR156">
        <f t="shared" si="301"/>
        <v>0.51338028169014094</v>
      </c>
      <c r="BS156">
        <f t="shared" si="302"/>
        <v>1.1177743838569409</v>
      </c>
      <c r="BT156">
        <f t="shared" si="303"/>
        <v>1.2097512545272868</v>
      </c>
      <c r="BU156">
        <f t="shared" si="268"/>
        <v>0.11967430150334857</v>
      </c>
      <c r="BV156" t="str">
        <f t="shared" si="269"/>
        <v>Curl</v>
      </c>
      <c r="BW156">
        <f t="shared" si="304"/>
        <v>24.820501293293709</v>
      </c>
      <c r="BX156">
        <f t="shared" si="305"/>
        <v>6.8602194014642959E-2</v>
      </c>
      <c r="BY156">
        <f t="shared" si="270"/>
        <v>1.2228802020553919</v>
      </c>
      <c r="BZ156">
        <f t="shared" si="306"/>
        <v>2.8046784644683869</v>
      </c>
      <c r="CA156">
        <f t="shared" si="307"/>
        <v>5.6629956764487108E-2</v>
      </c>
      <c r="CC156">
        <f t="shared" si="308"/>
        <v>1.0208970796820691</v>
      </c>
      <c r="CD156">
        <f t="shared" si="250"/>
        <v>1.22376</v>
      </c>
      <c r="CE156">
        <f t="shared" si="309"/>
        <v>0.50985915492957756</v>
      </c>
      <c r="CF156">
        <f t="shared" si="310"/>
        <v>1.1444272656584358</v>
      </c>
      <c r="CG156">
        <f t="shared" si="311"/>
        <v>1.267957451634804</v>
      </c>
      <c r="CH156">
        <f t="shared" si="271"/>
        <v>0.12353018597636745</v>
      </c>
      <c r="CI156" t="str">
        <f t="shared" si="272"/>
        <v>No Curl</v>
      </c>
      <c r="CJ156">
        <f t="shared" si="312"/>
        <v>24.539704974018736</v>
      </c>
      <c r="CK156">
        <f t="shared" si="313"/>
        <v>0</v>
      </c>
      <c r="CL156">
        <f t="shared" si="273"/>
        <v>1.2529308720016459</v>
      </c>
      <c r="CM156">
        <f t="shared" si="314"/>
        <v>2.8256260015367793</v>
      </c>
      <c r="CN156">
        <f t="shared" si="315"/>
        <v>0</v>
      </c>
    </row>
    <row r="157" spans="1:92" x14ac:dyDescent="0.25">
      <c r="A157">
        <v>1.42</v>
      </c>
      <c r="B157">
        <f t="shared" si="257"/>
        <v>1.1231000000000001E-2</v>
      </c>
      <c r="C157">
        <f t="shared" si="253"/>
        <v>0.67386000000000013</v>
      </c>
      <c r="D157">
        <f t="shared" si="256"/>
        <v>0.50000000000000011</v>
      </c>
      <c r="E157">
        <f t="shared" si="254"/>
        <v>0.74199388597037963</v>
      </c>
      <c r="F157">
        <f t="shared" si="255"/>
        <v>8.333333333333335E-3</v>
      </c>
      <c r="H157">
        <v>134</v>
      </c>
      <c r="I157">
        <v>13.4</v>
      </c>
      <c r="J157">
        <f t="shared" si="274"/>
        <v>1.2099099999999994</v>
      </c>
      <c r="K157">
        <f t="shared" si="316"/>
        <v>0.97865999999999997</v>
      </c>
      <c r="L157">
        <f t="shared" si="275"/>
        <v>0.99109260933957188</v>
      </c>
      <c r="M157" t="str">
        <f t="shared" si="258"/>
        <v>No Curl</v>
      </c>
      <c r="N157">
        <f t="shared" si="317"/>
        <v>23.180452766666651</v>
      </c>
      <c r="P157">
        <f t="shared" si="238"/>
        <v>1.105744762278597</v>
      </c>
      <c r="Q157">
        <f t="shared" si="318"/>
        <v>1.1130599999999999</v>
      </c>
      <c r="R157">
        <f t="shared" si="239"/>
        <v>0.51830985915492966</v>
      </c>
      <c r="S157">
        <f t="shared" si="240"/>
        <v>1.1245489250289282</v>
      </c>
      <c r="T157">
        <f t="shared" si="241"/>
        <v>1.1433530877792595</v>
      </c>
      <c r="U157">
        <f t="shared" si="242"/>
        <v>2.4110599728112247E-2</v>
      </c>
      <c r="V157" t="str">
        <f t="shared" si="243"/>
        <v>Curl</v>
      </c>
      <c r="W157">
        <f t="shared" ref="W157:W220" si="320">S156*0.1+W156</f>
        <v>24.657781922202709</v>
      </c>
      <c r="X157">
        <f t="shared" ref="X157:X220" si="321">IF(OR(V157="Weak initial curl",V157="Curl"),(Q157-2*(COS(RADIANS(Z156))*SIN(RADIANS($G$6)))*R157)/$C$3*$F$3+X156,IF(V157="done",0,X156))</f>
        <v>9.4333290744403928E-2</v>
      </c>
      <c r="Y157">
        <f t="shared" si="244"/>
        <v>1.1454927543441542</v>
      </c>
      <c r="Z157">
        <f t="shared" si="245"/>
        <v>0.60299862334439835</v>
      </c>
      <c r="AA157">
        <f t="shared" si="319"/>
        <v>0.20961228983712626</v>
      </c>
      <c r="AC157">
        <f t="shared" si="276"/>
        <v>1.0788598658654529</v>
      </c>
      <c r="AD157">
        <f t="shared" si="246"/>
        <v>1.1510400000000001</v>
      </c>
      <c r="AE157">
        <f t="shared" si="277"/>
        <v>0.51760563380281699</v>
      </c>
      <c r="AF157">
        <f t="shared" si="278"/>
        <v>1.1158987476173676</v>
      </c>
      <c r="AG157">
        <f t="shared" si="279"/>
        <v>1.1529376293692815</v>
      </c>
      <c r="AH157">
        <f t="shared" si="259"/>
        <v>4.8602873053115725E-2</v>
      </c>
      <c r="AI157" t="str">
        <f t="shared" si="260"/>
        <v>Curl</v>
      </c>
      <c r="AJ157">
        <f t="shared" si="280"/>
        <v>24.717063170626382</v>
      </c>
      <c r="AK157">
        <f t="shared" si="281"/>
        <v>9.7798378714640852E-2</v>
      </c>
      <c r="AL157">
        <f t="shared" si="261"/>
        <v>1.1582450357812628</v>
      </c>
      <c r="AM157">
        <f t="shared" si="282"/>
        <v>1.2022256801260098</v>
      </c>
      <c r="AN157">
        <f t="shared" si="283"/>
        <v>0.1996440079707959</v>
      </c>
      <c r="AP157">
        <f t="shared" si="284"/>
        <v>1.0516731727008275</v>
      </c>
      <c r="AQ157">
        <f t="shared" si="247"/>
        <v>1.1757599999999999</v>
      </c>
      <c r="AR157">
        <f t="shared" si="285"/>
        <v>0.51690140845070431</v>
      </c>
      <c r="AS157">
        <f t="shared" si="286"/>
        <v>1.1063423889376849</v>
      </c>
      <c r="AT157">
        <f t="shared" si="287"/>
        <v>1.161011605174544</v>
      </c>
      <c r="AU157">
        <f t="shared" si="262"/>
        <v>7.3479218343156183E-2</v>
      </c>
      <c r="AV157" t="str">
        <f t="shared" si="263"/>
        <v>Curl</v>
      </c>
      <c r="AW157">
        <f t="shared" si="288"/>
        <v>24.776511385259028</v>
      </c>
      <c r="AX157">
        <f t="shared" si="289"/>
        <v>0.1033596801371281</v>
      </c>
      <c r="AY157">
        <f t="shared" si="264"/>
        <v>1.1705539648791334</v>
      </c>
      <c r="AZ157">
        <f t="shared" si="290"/>
        <v>1.7986102115538203</v>
      </c>
      <c r="BA157">
        <f t="shared" si="291"/>
        <v>0.20552061085851253</v>
      </c>
      <c r="BC157">
        <f t="shared" si="292"/>
        <v>1.0260473140340158</v>
      </c>
      <c r="BD157">
        <f t="shared" si="248"/>
        <v>1.2119399999999998</v>
      </c>
      <c r="BE157">
        <f t="shared" si="293"/>
        <v>0.51619718309859164</v>
      </c>
      <c r="BF157">
        <f t="shared" si="294"/>
        <v>1.09756340249281</v>
      </c>
      <c r="BG157">
        <f t="shared" si="295"/>
        <v>1.1690794909516031</v>
      </c>
      <c r="BH157">
        <f t="shared" si="265"/>
        <v>9.8401667739102638E-2</v>
      </c>
      <c r="BI157" t="str">
        <f t="shared" si="266"/>
        <v>Curl</v>
      </c>
      <c r="BJ157">
        <f t="shared" si="296"/>
        <v>24.837758030320007</v>
      </c>
      <c r="BK157">
        <f t="shared" si="297"/>
        <v>9.7251708177631332E-2</v>
      </c>
      <c r="BL157">
        <f t="shared" si="267"/>
        <v>1.1838046215390181</v>
      </c>
      <c r="BM157">
        <f t="shared" si="298"/>
        <v>2.3819913223311655</v>
      </c>
      <c r="BN157">
        <f t="shared" si="299"/>
        <v>0.14519361057120825</v>
      </c>
      <c r="BP157">
        <f t="shared" si="300"/>
        <v>1.0107038649896583</v>
      </c>
      <c r="BQ157">
        <f t="shared" si="249"/>
        <v>1.22376</v>
      </c>
      <c r="BR157">
        <f t="shared" si="301"/>
        <v>0.51478873239436629</v>
      </c>
      <c r="BS157">
        <f t="shared" si="302"/>
        <v>1.10132738228343</v>
      </c>
      <c r="BT157">
        <f t="shared" si="303"/>
        <v>1.1919508995772008</v>
      </c>
      <c r="BU157">
        <f t="shared" si="268"/>
        <v>0.11967430150334857</v>
      </c>
      <c r="BV157" t="str">
        <f t="shared" si="269"/>
        <v>Curl</v>
      </c>
      <c r="BW157">
        <f t="shared" si="304"/>
        <v>24.932278731679403</v>
      </c>
      <c r="BX157">
        <f t="shared" si="305"/>
        <v>7.2544349068855513E-2</v>
      </c>
      <c r="BY157">
        <f t="shared" si="270"/>
        <v>1.2064531700167711</v>
      </c>
      <c r="BZ157">
        <f t="shared" si="306"/>
        <v>2.842898045449354</v>
      </c>
      <c r="CA157">
        <f t="shared" si="307"/>
        <v>6.1898993109388407E-2</v>
      </c>
      <c r="CC157">
        <f t="shared" si="308"/>
        <v>1.009725992127442</v>
      </c>
      <c r="CD157">
        <f t="shared" si="250"/>
        <v>1.2354599999999998</v>
      </c>
      <c r="CE157">
        <f t="shared" si="309"/>
        <v>0.51056338028169024</v>
      </c>
      <c r="CF157">
        <f t="shared" si="310"/>
        <v>1.1319044585714038</v>
      </c>
      <c r="CG157">
        <f t="shared" si="311"/>
        <v>1.2540829250153671</v>
      </c>
      <c r="CH157">
        <f t="shared" si="271"/>
        <v>0.12217846644396257</v>
      </c>
      <c r="CI157" t="str">
        <f t="shared" si="272"/>
        <v>No Curl</v>
      </c>
      <c r="CJ157">
        <f t="shared" si="312"/>
        <v>24.654147700584581</v>
      </c>
      <c r="CK157">
        <f t="shared" si="313"/>
        <v>0</v>
      </c>
      <c r="CL157">
        <f t="shared" si="273"/>
        <v>1.2392207725708737</v>
      </c>
      <c r="CM157">
        <f t="shared" si="314"/>
        <v>2.8256260015367798</v>
      </c>
      <c r="CN157">
        <f t="shared" si="315"/>
        <v>0</v>
      </c>
    </row>
    <row r="158" spans="1:92" x14ac:dyDescent="0.25">
      <c r="A158">
        <v>1.43</v>
      </c>
      <c r="B158">
        <f>0.011</f>
        <v>1.0999999999999999E-2</v>
      </c>
      <c r="C158">
        <f t="shared" si="253"/>
        <v>0.65999999999999992</v>
      </c>
      <c r="D158">
        <f t="shared" ref="D158:D189" si="322">D157+(1/108)*(1/10)</f>
        <v>0.500925925925926</v>
      </c>
      <c r="E158">
        <f t="shared" si="254"/>
        <v>0.75897867564534249</v>
      </c>
      <c r="F158">
        <f t="shared" si="255"/>
        <v>8.3487654320987675E-3</v>
      </c>
      <c r="H158">
        <v>135</v>
      </c>
      <c r="I158">
        <v>13.5</v>
      </c>
      <c r="J158">
        <f t="shared" si="274"/>
        <v>1.198880666666666</v>
      </c>
      <c r="K158">
        <f t="shared" si="316"/>
        <v>0.99263999999999997</v>
      </c>
      <c r="L158">
        <f t="shared" si="275"/>
        <v>0.99088417044793964</v>
      </c>
      <c r="M158" t="str">
        <f t="shared" si="258"/>
        <v>No Curl</v>
      </c>
      <c r="N158">
        <f t="shared" si="317"/>
        <v>23.300892299999983</v>
      </c>
      <c r="P158">
        <f t="shared" ref="P158:P221" si="323">P157*(S158/S157)</f>
        <v>1.0906060321130728</v>
      </c>
      <c r="Q158">
        <f t="shared" si="318"/>
        <v>1.1258399999999997</v>
      </c>
      <c r="R158">
        <f t="shared" ref="R158:R221" si="324">VLOOKUP(ROUND(T157,2),$A$15:$D$315,4)</f>
        <v>0.51971830985915501</v>
      </c>
      <c r="S158">
        <f t="shared" ref="S158:S221" si="325">IF(OR(V157="Curl",V157="Weak inital curl"),S157-0.1*(Q158+2*COS(RADIANS(Z157))^2*R158)/$C$3-0.1*(Q158-2*(COS(RADIANS(Z157))*SIN(RADIANS($G$6)))*R158)/$C$3,S157-0.1*(Q158+2*COS(RADIANS(Z157))^2*R158)/$C$3)</f>
        <v>1.1091527474346872</v>
      </c>
      <c r="T158">
        <f t="shared" ref="T158:T221" si="326">T157*(S158/S157)</f>
        <v>1.1276994627563015</v>
      </c>
      <c r="U158">
        <f t="shared" ref="U158:U221" si="327">IF(V157="Curl",U157,(T158-P158)/2)</f>
        <v>2.4110599728112247E-2</v>
      </c>
      <c r="V158" t="str">
        <f t="shared" ref="V158:V221" si="328">IF(OR(V157="end of throw",V157="done"),"done",IF(V157="throw progress","beginning of throw",IF(P158+T158&gt;0,IF(AND(P158&lt;1.42,U158&lt;$B$6),"Curl",IF(U158&lt;$B$6,"Weak initial curl","No Curl")),"end of throw")))</f>
        <v>Curl</v>
      </c>
      <c r="W158">
        <f t="shared" si="320"/>
        <v>24.770236814705601</v>
      </c>
      <c r="X158">
        <f t="shared" si="321"/>
        <v>9.7700793367563557E-2</v>
      </c>
      <c r="Y158">
        <f t="shared" ref="Y158:Y221" si="329">SQRT((S158+(SIN(60*PI()/180)*U158))^2+(COS(60*PI()/180)*U158)^2)</f>
        <v>1.130097441006912</v>
      </c>
      <c r="Z158">
        <f t="shared" ref="Z158:Z221" si="330">DEGREES(ATAN(SIN(RADIANS($G$6))*U158/(COS(RADIANS($G$6))*U158+S158)))</f>
        <v>0.6112135809293997</v>
      </c>
      <c r="AA158">
        <f t="shared" si="319"/>
        <v>0.21663983838590223</v>
      </c>
      <c r="AC158">
        <f t="shared" si="276"/>
        <v>1.0635757514883353</v>
      </c>
      <c r="AD158">
        <f t="shared" si="246"/>
        <v>1.1634599999999999</v>
      </c>
      <c r="AE158">
        <f t="shared" si="277"/>
        <v>0.51901408450704234</v>
      </c>
      <c r="AF158">
        <f t="shared" si="278"/>
        <v>1.1000899066070624</v>
      </c>
      <c r="AG158">
        <f t="shared" si="279"/>
        <v>1.1366040617257887</v>
      </c>
      <c r="AH158">
        <f t="shared" si="259"/>
        <v>4.8602873053115725E-2</v>
      </c>
      <c r="AI158" t="str">
        <f t="shared" si="260"/>
        <v>Curl</v>
      </c>
      <c r="AJ158">
        <f t="shared" si="280"/>
        <v>24.828653045388119</v>
      </c>
      <c r="AK158">
        <f t="shared" si="281"/>
        <v>0.1013792685284025</v>
      </c>
      <c r="AL158">
        <f t="shared" si="261"/>
        <v>1.1424397229341177</v>
      </c>
      <c r="AM158">
        <f t="shared" si="282"/>
        <v>1.2188606061651948</v>
      </c>
      <c r="AN158">
        <f t="shared" si="283"/>
        <v>0.20693920836911206</v>
      </c>
      <c r="AP158">
        <f t="shared" si="284"/>
        <v>1.0362655314778269</v>
      </c>
      <c r="AQ158">
        <f t="shared" si="247"/>
        <v>1.1999999999999997</v>
      </c>
      <c r="AR158">
        <f t="shared" si="285"/>
        <v>0.51830985915492966</v>
      </c>
      <c r="AS158">
        <f t="shared" si="286"/>
        <v>1.0901338109868253</v>
      </c>
      <c r="AT158">
        <f t="shared" si="287"/>
        <v>1.1440020904958252</v>
      </c>
      <c r="AU158">
        <f t="shared" si="262"/>
        <v>7.3479218343156183E-2</v>
      </c>
      <c r="AV158" t="str">
        <f t="shared" si="263"/>
        <v>Curl</v>
      </c>
      <c r="AW158">
        <f t="shared" si="288"/>
        <v>24.887145624152797</v>
      </c>
      <c r="AX158">
        <f t="shared" si="289"/>
        <v>0.10714826625223144</v>
      </c>
      <c r="AY158">
        <f t="shared" si="264"/>
        <v>1.1543534846387293</v>
      </c>
      <c r="AZ158">
        <f t="shared" si="290"/>
        <v>1.8238608192097419</v>
      </c>
      <c r="BA158">
        <f t="shared" si="291"/>
        <v>0.21323108417110093</v>
      </c>
      <c r="BC158">
        <f t="shared" si="292"/>
        <v>1.0106547164785158</v>
      </c>
      <c r="BD158">
        <f t="shared" si="248"/>
        <v>1.22376</v>
      </c>
      <c r="BE158">
        <f t="shared" si="293"/>
        <v>0.51760563380281699</v>
      </c>
      <c r="BF158">
        <f t="shared" si="294"/>
        <v>1.0810979320265455</v>
      </c>
      <c r="BG158">
        <f t="shared" si="295"/>
        <v>1.151541147574574</v>
      </c>
      <c r="BH158">
        <f t="shared" si="265"/>
        <v>9.8401667739102638E-2</v>
      </c>
      <c r="BI158" t="str">
        <f t="shared" si="266"/>
        <v>Curl</v>
      </c>
      <c r="BJ158">
        <f t="shared" si="296"/>
        <v>24.947514370569287</v>
      </c>
      <c r="BK158">
        <f t="shared" si="297"/>
        <v>0.10117727266161333</v>
      </c>
      <c r="BL158">
        <f t="shared" si="267"/>
        <v>1.1673535787685634</v>
      </c>
      <c r="BM158">
        <f t="shared" si="298"/>
        <v>2.4155795288461595</v>
      </c>
      <c r="BN158">
        <f t="shared" si="299"/>
        <v>0.15248671379463741</v>
      </c>
      <c r="BP158">
        <f t="shared" si="300"/>
        <v>0.99536593865947343</v>
      </c>
      <c r="BQ158">
        <f t="shared" si="249"/>
        <v>1.2470399999999997</v>
      </c>
      <c r="BR158">
        <f t="shared" si="301"/>
        <v>0.51619718309859164</v>
      </c>
      <c r="BS158">
        <f t="shared" si="302"/>
        <v>1.0846141996787</v>
      </c>
      <c r="BT158">
        <f t="shared" si="303"/>
        <v>1.1738624606979255</v>
      </c>
      <c r="BU158">
        <f t="shared" si="268"/>
        <v>0.11967430150334857</v>
      </c>
      <c r="BV158" t="str">
        <f t="shared" si="269"/>
        <v>Curl</v>
      </c>
      <c r="BW158">
        <f t="shared" si="304"/>
        <v>25.042411469907748</v>
      </c>
      <c r="BX158">
        <f t="shared" si="305"/>
        <v>7.6608116344193289E-2</v>
      </c>
      <c r="BY158">
        <f t="shared" si="270"/>
        <v>1.1897608453786854</v>
      </c>
      <c r="BZ158">
        <f t="shared" si="306"/>
        <v>2.8828173153958119</v>
      </c>
      <c r="CA158">
        <f t="shared" si="307"/>
        <v>6.7459680835356875E-2</v>
      </c>
      <c r="CC158">
        <f t="shared" si="308"/>
        <v>0.99848358910388924</v>
      </c>
      <c r="CD158">
        <f t="shared" si="250"/>
        <v>1.2470399999999997</v>
      </c>
      <c r="CE158">
        <f t="shared" si="309"/>
        <v>0.51197183098591559</v>
      </c>
      <c r="CF158">
        <f t="shared" si="310"/>
        <v>1.1193017067291893</v>
      </c>
      <c r="CG158">
        <f t="shared" si="311"/>
        <v>1.2401198243544909</v>
      </c>
      <c r="CH158">
        <f t="shared" si="271"/>
        <v>0.12081811762530081</v>
      </c>
      <c r="CI158" t="str">
        <f t="shared" si="272"/>
        <v>No Curl</v>
      </c>
      <c r="CJ158">
        <f t="shared" si="312"/>
        <v>24.76733814644172</v>
      </c>
      <c r="CK158">
        <f t="shared" si="313"/>
        <v>0</v>
      </c>
      <c r="CL158">
        <f t="shared" si="273"/>
        <v>1.2254231487907368</v>
      </c>
      <c r="CM158">
        <f t="shared" si="314"/>
        <v>2.8256260015367798</v>
      </c>
      <c r="CN158">
        <f t="shared" si="315"/>
        <v>0</v>
      </c>
    </row>
    <row r="159" spans="1:92" x14ac:dyDescent="0.25">
      <c r="A159">
        <v>1.44</v>
      </c>
      <c r="B159">
        <f t="shared" ref="B159:B175" si="331">0.011</f>
        <v>1.0999999999999999E-2</v>
      </c>
      <c r="C159">
        <f t="shared" si="253"/>
        <v>0.65999999999999992</v>
      </c>
      <c r="D159">
        <f t="shared" si="322"/>
        <v>0.50185185185185188</v>
      </c>
      <c r="E159">
        <f t="shared" si="254"/>
        <v>0.7603815937149272</v>
      </c>
      <c r="F159">
        <f t="shared" si="255"/>
        <v>8.3641975308641984E-3</v>
      </c>
      <c r="H159">
        <v>136</v>
      </c>
      <c r="I159">
        <v>13.6</v>
      </c>
      <c r="J159">
        <f t="shared" si="274"/>
        <v>1.1876973333333327</v>
      </c>
      <c r="K159">
        <f t="shared" si="316"/>
        <v>1.0065</v>
      </c>
      <c r="L159">
        <f t="shared" si="275"/>
        <v>0.9906718544686961</v>
      </c>
      <c r="M159" t="str">
        <f t="shared" si="258"/>
        <v>No Curl</v>
      </c>
      <c r="N159">
        <f t="shared" si="317"/>
        <v>23.420221199999983</v>
      </c>
      <c r="P159">
        <f t="shared" si="323"/>
        <v>1.0751881506245227</v>
      </c>
      <c r="Q159">
        <f t="shared" si="318"/>
        <v>1.1510400000000001</v>
      </c>
      <c r="R159">
        <f t="shared" si="324"/>
        <v>0.52042253521126769</v>
      </c>
      <c r="S159">
        <f t="shared" si="325"/>
        <v>1.0934726713035157</v>
      </c>
      <c r="T159">
        <f t="shared" si="326"/>
        <v>1.1117571919825087</v>
      </c>
      <c r="U159">
        <f t="shared" si="327"/>
        <v>2.4110599728112247E-2</v>
      </c>
      <c r="V159" t="str">
        <f t="shared" si="328"/>
        <v>Curl</v>
      </c>
      <c r="W159">
        <f t="shared" si="320"/>
        <v>24.881152089449071</v>
      </c>
      <c r="X159">
        <f t="shared" si="321"/>
        <v>0.10120438823670494</v>
      </c>
      <c r="Y159">
        <f t="shared" si="329"/>
        <v>1.1144182696133074</v>
      </c>
      <c r="Z159">
        <f t="shared" si="330"/>
        <v>0.61981330870323947</v>
      </c>
      <c r="AA159">
        <f t="shared" si="319"/>
        <v>0.22391994009122826</v>
      </c>
      <c r="AC159">
        <f t="shared" si="276"/>
        <v>1.048024936672872</v>
      </c>
      <c r="AD159">
        <f t="shared" si="246"/>
        <v>1.1879399999999998</v>
      </c>
      <c r="AE159">
        <f t="shared" si="277"/>
        <v>0.51971830985915501</v>
      </c>
      <c r="AF159">
        <f t="shared" si="278"/>
        <v>1.0840052089312577</v>
      </c>
      <c r="AG159">
        <f t="shared" si="279"/>
        <v>1.1199854811896426</v>
      </c>
      <c r="AH159">
        <f t="shared" si="259"/>
        <v>4.8602873053115725E-2</v>
      </c>
      <c r="AI159" t="str">
        <f t="shared" si="260"/>
        <v>Curl</v>
      </c>
      <c r="AJ159">
        <f t="shared" si="280"/>
        <v>24.938662036048825</v>
      </c>
      <c r="AK159">
        <f t="shared" si="281"/>
        <v>0.10509226455034965</v>
      </c>
      <c r="AL159">
        <f t="shared" si="261"/>
        <v>1.1263587166202338</v>
      </c>
      <c r="AM159">
        <f t="shared" si="282"/>
        <v>1.2362649425547554</v>
      </c>
      <c r="AN159">
        <f t="shared" si="283"/>
        <v>0.21450162789377422</v>
      </c>
      <c r="AP159">
        <f t="shared" si="284"/>
        <v>1.0207244667629816</v>
      </c>
      <c r="AQ159">
        <f t="shared" si="247"/>
        <v>1.2119399999999998</v>
      </c>
      <c r="AR159">
        <f t="shared" si="285"/>
        <v>0.51971830985915501</v>
      </c>
      <c r="AS159">
        <f t="shared" si="286"/>
        <v>1.0737848737793643</v>
      </c>
      <c r="AT159">
        <f t="shared" si="287"/>
        <v>1.1268452807957485</v>
      </c>
      <c r="AU159">
        <f t="shared" si="262"/>
        <v>7.3479218343156183E-2</v>
      </c>
      <c r="AV159" t="str">
        <f t="shared" si="263"/>
        <v>Curl</v>
      </c>
      <c r="AW159">
        <f t="shared" si="288"/>
        <v>24.996159005251481</v>
      </c>
      <c r="AX159">
        <f t="shared" si="289"/>
        <v>0.11099540504799282</v>
      </c>
      <c r="AY159">
        <f t="shared" si="264"/>
        <v>1.1380129488803126</v>
      </c>
      <c r="AZ159">
        <f t="shared" si="290"/>
        <v>1.8500583695417483</v>
      </c>
      <c r="BA159">
        <f t="shared" si="291"/>
        <v>0.22121566142663168</v>
      </c>
      <c r="BC159">
        <f t="shared" si="292"/>
        <v>0.99501320896427348</v>
      </c>
      <c r="BD159">
        <f t="shared" si="248"/>
        <v>1.2470399999999997</v>
      </c>
      <c r="BE159">
        <f t="shared" si="293"/>
        <v>0.51901408450704234</v>
      </c>
      <c r="BF159">
        <f t="shared" si="294"/>
        <v>1.0643662024341229</v>
      </c>
      <c r="BG159">
        <f t="shared" si="295"/>
        <v>1.1337191959039712</v>
      </c>
      <c r="BH159">
        <f t="shared" si="265"/>
        <v>9.8401667739102638E-2</v>
      </c>
      <c r="BI159" t="str">
        <f t="shared" si="266"/>
        <v>Curl</v>
      </c>
      <c r="BJ159">
        <f t="shared" si="296"/>
        <v>25.055624163771942</v>
      </c>
      <c r="BK159">
        <f t="shared" si="297"/>
        <v>0.10522442326156715</v>
      </c>
      <c r="BL159">
        <f t="shared" si="267"/>
        <v>1.1506369329802775</v>
      </c>
      <c r="BM159">
        <f t="shared" si="298"/>
        <v>2.4506947357139728</v>
      </c>
      <c r="BN159">
        <f t="shared" si="299"/>
        <v>0.16007029249979271</v>
      </c>
      <c r="BP159">
        <f t="shared" si="300"/>
        <v>0.97990427737439845</v>
      </c>
      <c r="BQ159">
        <f t="shared" si="249"/>
        <v>1.2585</v>
      </c>
      <c r="BR159">
        <f t="shared" si="301"/>
        <v>0.51760563380281699</v>
      </c>
      <c r="BS159">
        <f t="shared" si="302"/>
        <v>1.0677661875767388</v>
      </c>
      <c r="BT159">
        <f t="shared" si="303"/>
        <v>1.1556280977790783</v>
      </c>
      <c r="BU159">
        <f t="shared" si="268"/>
        <v>0.11967430150334857</v>
      </c>
      <c r="BV159" t="str">
        <f t="shared" si="269"/>
        <v>Curl</v>
      </c>
      <c r="BW159">
        <f t="shared" si="304"/>
        <v>25.150872889875618</v>
      </c>
      <c r="BX159">
        <f t="shared" si="305"/>
        <v>8.072783525523379E-2</v>
      </c>
      <c r="BY159">
        <f t="shared" si="270"/>
        <v>1.1729344607586214</v>
      </c>
      <c r="BZ159">
        <f t="shared" si="306"/>
        <v>2.9242085921925134</v>
      </c>
      <c r="CA159">
        <f t="shared" si="307"/>
        <v>7.3313654868234462E-2</v>
      </c>
      <c r="CC159">
        <f t="shared" si="308"/>
        <v>0.9871774284753313</v>
      </c>
      <c r="CD159">
        <f t="shared" si="250"/>
        <v>1.2585</v>
      </c>
      <c r="CE159">
        <f t="shared" si="309"/>
        <v>0.51267605633802826</v>
      </c>
      <c r="CF159">
        <f t="shared" si="310"/>
        <v>1.1066274825093834</v>
      </c>
      <c r="CG159">
        <f t="shared" si="311"/>
        <v>1.2260775365434369</v>
      </c>
      <c r="CH159">
        <f t="shared" si="271"/>
        <v>0.11945005403405279</v>
      </c>
      <c r="CI159" t="str">
        <f t="shared" si="272"/>
        <v>Curl</v>
      </c>
      <c r="CJ159">
        <f t="shared" si="312"/>
        <v>24.87926831711464</v>
      </c>
      <c r="CK159">
        <f t="shared" si="313"/>
        <v>4.1469292269870929E-3</v>
      </c>
      <c r="CL159">
        <f t="shared" si="273"/>
        <v>1.2115472763083299</v>
      </c>
      <c r="CM159">
        <f t="shared" si="314"/>
        <v>2.8256260015367798</v>
      </c>
      <c r="CN159">
        <f t="shared" si="315"/>
        <v>4.3984826662548922E-4</v>
      </c>
    </row>
    <row r="160" spans="1:92" x14ac:dyDescent="0.25">
      <c r="A160">
        <v>1.45</v>
      </c>
      <c r="B160">
        <f t="shared" si="331"/>
        <v>1.0999999999999999E-2</v>
      </c>
      <c r="C160">
        <f t="shared" si="253"/>
        <v>0.65999999999999992</v>
      </c>
      <c r="D160">
        <f t="shared" si="322"/>
        <v>0.50277777777777777</v>
      </c>
      <c r="E160">
        <f t="shared" si="254"/>
        <v>0.7617845117845119</v>
      </c>
      <c r="F160">
        <f t="shared" si="255"/>
        <v>8.379629629629631E-3</v>
      </c>
      <c r="H160">
        <v>137</v>
      </c>
      <c r="I160">
        <v>13.7</v>
      </c>
      <c r="J160">
        <f t="shared" si="274"/>
        <v>1.1763613333333327</v>
      </c>
      <c r="K160">
        <f t="shared" si="316"/>
        <v>1.0202399999999998</v>
      </c>
      <c r="L160">
        <f t="shared" si="275"/>
        <v>0.99045548080150614</v>
      </c>
      <c r="M160" t="str">
        <f t="shared" si="258"/>
        <v>No Curl</v>
      </c>
      <c r="N160">
        <f t="shared" si="317"/>
        <v>23.538424133333315</v>
      </c>
      <c r="P160">
        <f t="shared" si="323"/>
        <v>1.0596268979212498</v>
      </c>
      <c r="Q160">
        <f t="shared" si="318"/>
        <v>1.1634599999999999</v>
      </c>
      <c r="R160">
        <f t="shared" si="324"/>
        <v>0.52183098591549304</v>
      </c>
      <c r="S160">
        <f t="shared" si="325"/>
        <v>1.0776467858039469</v>
      </c>
      <c r="T160">
        <f t="shared" si="326"/>
        <v>1.0956666736866441</v>
      </c>
      <c r="U160">
        <f t="shared" si="327"/>
        <v>2.4110599728112247E-2</v>
      </c>
      <c r="V160" t="str">
        <f t="shared" si="328"/>
        <v>Curl</v>
      </c>
      <c r="W160">
        <f t="shared" si="320"/>
        <v>24.990499356579424</v>
      </c>
      <c r="X160">
        <f t="shared" si="321"/>
        <v>0.10476916349933409</v>
      </c>
      <c r="Y160">
        <f t="shared" si="329"/>
        <v>1.0985933234514789</v>
      </c>
      <c r="Z160">
        <f t="shared" si="330"/>
        <v>0.6287419112796413</v>
      </c>
      <c r="AA160">
        <f t="shared" si="319"/>
        <v>0.23145427252627093</v>
      </c>
      <c r="AC160">
        <f t="shared" si="276"/>
        <v>1.0323370643370007</v>
      </c>
      <c r="AD160">
        <f t="shared" si="246"/>
        <v>1.1999999999999997</v>
      </c>
      <c r="AE160">
        <f t="shared" si="277"/>
        <v>0.52112676056338036</v>
      </c>
      <c r="AF160">
        <f t="shared" si="278"/>
        <v>1.0677787483442411</v>
      </c>
      <c r="AG160">
        <f t="shared" si="279"/>
        <v>1.1032204323514805</v>
      </c>
      <c r="AH160">
        <f t="shared" si="259"/>
        <v>4.8602873053115725E-2</v>
      </c>
      <c r="AI160" t="str">
        <f t="shared" si="260"/>
        <v>Curl</v>
      </c>
      <c r="AJ160">
        <f t="shared" si="280"/>
        <v>25.047062556941952</v>
      </c>
      <c r="AK160">
        <f t="shared" si="281"/>
        <v>0.10886445645716916</v>
      </c>
      <c r="AL160">
        <f t="shared" si="261"/>
        <v>1.1101360883027829</v>
      </c>
      <c r="AM160">
        <f t="shared" si="282"/>
        <v>1.2543335815257646</v>
      </c>
      <c r="AN160">
        <f t="shared" si="283"/>
        <v>0.22233287455674186</v>
      </c>
      <c r="AP160">
        <f t="shared" si="284"/>
        <v>1.0049313897164809</v>
      </c>
      <c r="AQ160">
        <f t="shared" si="247"/>
        <v>1.2354599999999998</v>
      </c>
      <c r="AR160">
        <f t="shared" si="285"/>
        <v>0.52042253521126769</v>
      </c>
      <c r="AS160">
        <f t="shared" si="286"/>
        <v>1.0571708238617166</v>
      </c>
      <c r="AT160">
        <f t="shared" si="287"/>
        <v>1.1094102580069538</v>
      </c>
      <c r="AU160">
        <f t="shared" si="262"/>
        <v>7.3479218343156183E-2</v>
      </c>
      <c r="AV160" t="str">
        <f t="shared" si="263"/>
        <v>Curl</v>
      </c>
      <c r="AW160">
        <f t="shared" si="288"/>
        <v>25.103537492629417</v>
      </c>
      <c r="AX160">
        <f t="shared" si="289"/>
        <v>0.11496934250579929</v>
      </c>
      <c r="AY160">
        <f t="shared" si="264"/>
        <v>1.1214076875435564</v>
      </c>
      <c r="AZ160">
        <f t="shared" si="290"/>
        <v>1.8774628743773754</v>
      </c>
      <c r="BA160">
        <f t="shared" si="291"/>
        <v>0.22948572150429394</v>
      </c>
      <c r="BC160">
        <f t="shared" si="292"/>
        <v>0.97924558035750764</v>
      </c>
      <c r="BD160">
        <f t="shared" si="248"/>
        <v>1.2585</v>
      </c>
      <c r="BE160">
        <f t="shared" si="293"/>
        <v>0.52042253521126769</v>
      </c>
      <c r="BF160">
        <f t="shared" si="294"/>
        <v>1.0474995610364231</v>
      </c>
      <c r="BG160">
        <f t="shared" si="295"/>
        <v>1.1157535417153372</v>
      </c>
      <c r="BH160">
        <f t="shared" si="265"/>
        <v>9.8401667739102638E-2</v>
      </c>
      <c r="BI160" t="str">
        <f t="shared" si="266"/>
        <v>Curl</v>
      </c>
      <c r="BJ160">
        <f t="shared" si="296"/>
        <v>25.162060784015353</v>
      </c>
      <c r="BK160">
        <f t="shared" si="297"/>
        <v>0.10932749798133456</v>
      </c>
      <c r="BL160">
        <f t="shared" si="267"/>
        <v>1.1337859474023182</v>
      </c>
      <c r="BM160">
        <f t="shared" si="298"/>
        <v>2.4871411121818587</v>
      </c>
      <c r="BN160">
        <f t="shared" si="299"/>
        <v>0.16794597961697186</v>
      </c>
      <c r="BP160">
        <f t="shared" si="300"/>
        <v>0.96420928850126442</v>
      </c>
      <c r="BQ160">
        <f t="shared" si="249"/>
        <v>1.2810600000000001</v>
      </c>
      <c r="BR160">
        <f t="shared" si="301"/>
        <v>0.51830985915492966</v>
      </c>
      <c r="BS160">
        <f t="shared" si="302"/>
        <v>1.0506639268558964</v>
      </c>
      <c r="BT160">
        <f t="shared" si="303"/>
        <v>1.1371185652105276</v>
      </c>
      <c r="BU160">
        <f t="shared" si="268"/>
        <v>0.11967430150334857</v>
      </c>
      <c r="BV160" t="str">
        <f t="shared" si="269"/>
        <v>Curl</v>
      </c>
      <c r="BW160">
        <f t="shared" si="304"/>
        <v>25.257649508633293</v>
      </c>
      <c r="BX160">
        <f t="shared" si="305"/>
        <v>8.4969085458036026E-2</v>
      </c>
      <c r="BY160">
        <f t="shared" si="270"/>
        <v>1.1558547983184952</v>
      </c>
      <c r="BZ160">
        <f t="shared" si="306"/>
        <v>2.9674569952632406</v>
      </c>
      <c r="CA160">
        <f t="shared" si="307"/>
        <v>7.9471827359049632E-2</v>
      </c>
      <c r="CC160">
        <f t="shared" si="308"/>
        <v>0.97205608389922904</v>
      </c>
      <c r="CD160">
        <f t="shared" si="250"/>
        <v>1.2698399999999999</v>
      </c>
      <c r="CE160">
        <f t="shared" si="309"/>
        <v>0.51338028169014094</v>
      </c>
      <c r="CF160">
        <f t="shared" si="310"/>
        <v>1.0896764309580389</v>
      </c>
      <c r="CG160">
        <f t="shared" si="311"/>
        <v>1.2072967780168502</v>
      </c>
      <c r="CH160">
        <f t="shared" si="271"/>
        <v>0.11945005403405279</v>
      </c>
      <c r="CI160" t="str">
        <f t="shared" si="272"/>
        <v>Curl</v>
      </c>
      <c r="CJ160">
        <f t="shared" si="312"/>
        <v>24.989931065365578</v>
      </c>
      <c r="CK160">
        <f t="shared" si="313"/>
        <v>8.3529508476009994E-3</v>
      </c>
      <c r="CL160">
        <f t="shared" si="273"/>
        <v>1.1946171262902754</v>
      </c>
      <c r="CM160">
        <f t="shared" si="314"/>
        <v>2.8657040499138118</v>
      </c>
      <c r="CN160">
        <f t="shared" si="315"/>
        <v>1.1791964058388144E-3</v>
      </c>
    </row>
    <row r="161" spans="1:92" x14ac:dyDescent="0.25">
      <c r="A161">
        <v>1.46</v>
      </c>
      <c r="B161">
        <f t="shared" si="331"/>
        <v>1.0999999999999999E-2</v>
      </c>
      <c r="C161">
        <f t="shared" si="253"/>
        <v>0.65999999999999992</v>
      </c>
      <c r="D161">
        <f t="shared" si="322"/>
        <v>0.50370370370370365</v>
      </c>
      <c r="E161">
        <f t="shared" si="254"/>
        <v>0.76318742985409649</v>
      </c>
      <c r="F161">
        <f t="shared" si="255"/>
        <v>8.3950617283950601E-3</v>
      </c>
      <c r="H161">
        <v>138</v>
      </c>
      <c r="I161">
        <v>13.8</v>
      </c>
      <c r="J161">
        <f t="shared" si="274"/>
        <v>1.1648739999999993</v>
      </c>
      <c r="K161">
        <f t="shared" si="316"/>
        <v>1.0338600000000002</v>
      </c>
      <c r="L161">
        <f t="shared" si="275"/>
        <v>0.99023485981064763</v>
      </c>
      <c r="M161" t="str">
        <f t="shared" si="258"/>
        <v>No Curl</v>
      </c>
      <c r="N161">
        <f t="shared" si="317"/>
        <v>23.655485899999981</v>
      </c>
      <c r="P161">
        <f t="shared" si="323"/>
        <v>1.0437943617414351</v>
      </c>
      <c r="Q161">
        <f t="shared" si="318"/>
        <v>1.1879399999999998</v>
      </c>
      <c r="R161">
        <f t="shared" si="324"/>
        <v>0.52253521126760571</v>
      </c>
      <c r="S161">
        <f t="shared" si="325"/>
        <v>1.0615450034135852</v>
      </c>
      <c r="T161">
        <f t="shared" si="326"/>
        <v>1.0792956450857352</v>
      </c>
      <c r="U161">
        <f t="shared" si="327"/>
        <v>2.4110599728112247E-2</v>
      </c>
      <c r="V161" t="str">
        <f t="shared" si="328"/>
        <v>Curl</v>
      </c>
      <c r="W161">
        <f t="shared" si="320"/>
        <v>25.098264035159819</v>
      </c>
      <c r="X161">
        <f t="shared" si="321"/>
        <v>0.10846603155671976</v>
      </c>
      <c r="Y161">
        <f t="shared" si="329"/>
        <v>1.0824925249621191</v>
      </c>
      <c r="Z161">
        <f t="shared" si="330"/>
        <v>0.63809408883416074</v>
      </c>
      <c r="AA161">
        <f t="shared" si="319"/>
        <v>0.23925468319411247</v>
      </c>
      <c r="AC161">
        <f t="shared" si="276"/>
        <v>1.0163864526443378</v>
      </c>
      <c r="AD161">
        <f t="shared" si="246"/>
        <v>1.22376</v>
      </c>
      <c r="AE161">
        <f t="shared" si="277"/>
        <v>0.52253521126760571</v>
      </c>
      <c r="AF161">
        <f t="shared" si="278"/>
        <v>1.0512805281631661</v>
      </c>
      <c r="AG161">
        <f t="shared" si="279"/>
        <v>1.0861746036819933</v>
      </c>
      <c r="AH161">
        <f t="shared" si="259"/>
        <v>4.8602873053115725E-2</v>
      </c>
      <c r="AI161" t="str">
        <f t="shared" si="260"/>
        <v>Curl</v>
      </c>
      <c r="AJ161">
        <f t="shared" si="280"/>
        <v>25.153840431776377</v>
      </c>
      <c r="AK161">
        <f t="shared" si="281"/>
        <v>0.11276084535509466</v>
      </c>
      <c r="AL161">
        <f t="shared" si="261"/>
        <v>1.0936418811523225</v>
      </c>
      <c r="AM161">
        <f t="shared" si="282"/>
        <v>1.2732544178202434</v>
      </c>
      <c r="AN161">
        <f t="shared" si="283"/>
        <v>0.23044402854762652</v>
      </c>
      <c r="AP161">
        <f t="shared" si="284"/>
        <v>0.98888766481995505</v>
      </c>
      <c r="AQ161">
        <f t="shared" si="247"/>
        <v>1.2585</v>
      </c>
      <c r="AR161">
        <f t="shared" si="285"/>
        <v>0.52183098591549304</v>
      </c>
      <c r="AS161">
        <f t="shared" si="286"/>
        <v>1.0402930966454773</v>
      </c>
      <c r="AT161">
        <f t="shared" si="287"/>
        <v>1.0916985284710012</v>
      </c>
      <c r="AU161">
        <f t="shared" si="262"/>
        <v>7.3479218343156183E-2</v>
      </c>
      <c r="AV161" t="str">
        <f t="shared" si="263"/>
        <v>Curl</v>
      </c>
      <c r="AW161">
        <f t="shared" si="288"/>
        <v>25.209254575015589</v>
      </c>
      <c r="AX161">
        <f t="shared" si="289"/>
        <v>0.11906350441321388</v>
      </c>
      <c r="AY161">
        <f t="shared" si="264"/>
        <v>1.1045391590341616</v>
      </c>
      <c r="AZ161">
        <f t="shared" si="290"/>
        <v>1.9061460016239087</v>
      </c>
      <c r="BA161">
        <f t="shared" si="291"/>
        <v>0.23804953312293617</v>
      </c>
      <c r="BC161">
        <f t="shared" si="292"/>
        <v>0.96324019306977926</v>
      </c>
      <c r="BD161">
        <f t="shared" si="248"/>
        <v>1.2810600000000001</v>
      </c>
      <c r="BE161">
        <f t="shared" si="293"/>
        <v>0.52112676056338036</v>
      </c>
      <c r="BF161">
        <f t="shared" si="294"/>
        <v>1.0303785890408257</v>
      </c>
      <c r="BG161">
        <f t="shared" si="295"/>
        <v>1.0975169850118709</v>
      </c>
      <c r="BH161">
        <f t="shared" si="265"/>
        <v>9.8401667739102638E-2</v>
      </c>
      <c r="BI161" t="str">
        <f t="shared" si="266"/>
        <v>Curl</v>
      </c>
      <c r="BJ161">
        <f t="shared" si="296"/>
        <v>25.266810740118995</v>
      </c>
      <c r="BK161">
        <f t="shared" si="297"/>
        <v>0.1135520765823561</v>
      </c>
      <c r="BL161">
        <f t="shared" si="267"/>
        <v>1.1166813507647135</v>
      </c>
      <c r="BM161">
        <f t="shared" si="298"/>
        <v>2.5252620179968135</v>
      </c>
      <c r="BN161">
        <f t="shared" si="299"/>
        <v>0.17612468536271356</v>
      </c>
      <c r="BP161">
        <f t="shared" si="300"/>
        <v>0.94828230871062025</v>
      </c>
      <c r="BQ161">
        <f t="shared" si="249"/>
        <v>1.3031400000000002</v>
      </c>
      <c r="BR161">
        <f t="shared" si="301"/>
        <v>0.51971830985915501</v>
      </c>
      <c r="BS161">
        <f t="shared" si="302"/>
        <v>1.0333088740376402</v>
      </c>
      <c r="BT161">
        <f t="shared" si="303"/>
        <v>1.1183354393646594</v>
      </c>
      <c r="BU161">
        <f t="shared" si="268"/>
        <v>0.11967430150334857</v>
      </c>
      <c r="BV161" t="str">
        <f t="shared" si="269"/>
        <v>Curl</v>
      </c>
      <c r="BW161">
        <f t="shared" si="304"/>
        <v>25.362715901318882</v>
      </c>
      <c r="BX161">
        <f t="shared" si="305"/>
        <v>8.9325299794919502E-2</v>
      </c>
      <c r="BY161">
        <f t="shared" si="270"/>
        <v>1.1385233713969864</v>
      </c>
      <c r="BZ161">
        <f t="shared" si="306"/>
        <v>3.0126711371150448</v>
      </c>
      <c r="CA161">
        <f t="shared" si="307"/>
        <v>8.5942095315596143E-2</v>
      </c>
      <c r="CC161">
        <f t="shared" si="308"/>
        <v>0.95670681926746381</v>
      </c>
      <c r="CD161">
        <f t="shared" si="250"/>
        <v>1.29216</v>
      </c>
      <c r="CE161">
        <f t="shared" si="309"/>
        <v>0.51478873239436629</v>
      </c>
      <c r="CF161">
        <f t="shared" si="310"/>
        <v>1.0724698806583071</v>
      </c>
      <c r="CG161">
        <f t="shared" si="311"/>
        <v>1.1882329420491518</v>
      </c>
      <c r="CH161">
        <f t="shared" si="271"/>
        <v>0.11945005403405279</v>
      </c>
      <c r="CI161" t="str">
        <f t="shared" si="272"/>
        <v>Curl</v>
      </c>
      <c r="CJ161">
        <f t="shared" si="312"/>
        <v>25.09889870846138</v>
      </c>
      <c r="CK161">
        <f t="shared" si="313"/>
        <v>1.2675256572340414E-2</v>
      </c>
      <c r="CL161">
        <f t="shared" si="273"/>
        <v>1.1774324076859173</v>
      </c>
      <c r="CM161">
        <f t="shared" si="314"/>
        <v>2.9075649066552351</v>
      </c>
      <c r="CN161">
        <f t="shared" si="315"/>
        <v>2.2282889778131743E-3</v>
      </c>
    </row>
    <row r="162" spans="1:92" x14ac:dyDescent="0.25">
      <c r="A162">
        <v>1.47</v>
      </c>
      <c r="B162">
        <f t="shared" si="331"/>
        <v>1.0999999999999999E-2</v>
      </c>
      <c r="C162">
        <f t="shared" si="253"/>
        <v>0.65999999999999992</v>
      </c>
      <c r="D162">
        <f t="shared" si="322"/>
        <v>0.50462962962962954</v>
      </c>
      <c r="E162">
        <f t="shared" si="254"/>
        <v>0.76459034792368119</v>
      </c>
      <c r="F162">
        <f t="shared" si="255"/>
        <v>8.4104938271604927E-3</v>
      </c>
      <c r="H162">
        <v>139</v>
      </c>
      <c r="I162">
        <v>13.9</v>
      </c>
      <c r="J162">
        <f t="shared" si="274"/>
        <v>1.1530879999999992</v>
      </c>
      <c r="K162">
        <f t="shared" si="316"/>
        <v>1.06074</v>
      </c>
      <c r="L162">
        <f t="shared" si="275"/>
        <v>0.98988216751339619</v>
      </c>
      <c r="M162" t="str">
        <f t="shared" si="258"/>
        <v>No Curl</v>
      </c>
      <c r="N162">
        <f t="shared" si="317"/>
        <v>23.77138399999998</v>
      </c>
      <c r="P162">
        <f t="shared" si="323"/>
        <v>1.027691940963265</v>
      </c>
      <c r="Q162">
        <f t="shared" si="318"/>
        <v>1.2119399999999998</v>
      </c>
      <c r="R162">
        <f t="shared" si="324"/>
        <v>0.52394366197183107</v>
      </c>
      <c r="S162">
        <f t="shared" si="325"/>
        <v>1.0451687467997715</v>
      </c>
      <c r="T162">
        <f t="shared" si="326"/>
        <v>1.0626455526362779</v>
      </c>
      <c r="U162">
        <f t="shared" si="327"/>
        <v>2.4110599728112247E-2</v>
      </c>
      <c r="V162" t="str">
        <f t="shared" si="328"/>
        <v>Curl</v>
      </c>
      <c r="W162">
        <f t="shared" si="320"/>
        <v>25.204418535501176</v>
      </c>
      <c r="X162">
        <f t="shared" si="321"/>
        <v>0.11228841394486744</v>
      </c>
      <c r="Y162">
        <f t="shared" si="329"/>
        <v>1.0661172995044979</v>
      </c>
      <c r="Z162">
        <f t="shared" si="330"/>
        <v>0.64789542738335082</v>
      </c>
      <c r="AA162">
        <f t="shared" si="319"/>
        <v>0.24732981471436963</v>
      </c>
      <c r="AC162">
        <f t="shared" si="276"/>
        <v>1.0003064375111201</v>
      </c>
      <c r="AD162">
        <f t="shared" si="246"/>
        <v>1.2354599999999998</v>
      </c>
      <c r="AE162">
        <f t="shared" si="277"/>
        <v>0.52323943661971839</v>
      </c>
      <c r="AF162">
        <f t="shared" si="278"/>
        <v>1.034648461926805</v>
      </c>
      <c r="AG162">
        <f t="shared" si="279"/>
        <v>1.0689904863424886</v>
      </c>
      <c r="AH162">
        <f t="shared" si="259"/>
        <v>4.8602873053115725E-2</v>
      </c>
      <c r="AI162" t="str">
        <f t="shared" si="260"/>
        <v>Curl</v>
      </c>
      <c r="AJ162">
        <f t="shared" si="280"/>
        <v>25.258968484592693</v>
      </c>
      <c r="AK162">
        <f t="shared" si="281"/>
        <v>0.11671834399956368</v>
      </c>
      <c r="AL162">
        <f t="shared" si="261"/>
        <v>1.0770139849354778</v>
      </c>
      <c r="AM162">
        <f t="shared" si="282"/>
        <v>1.2929153596243639</v>
      </c>
      <c r="AN162">
        <f t="shared" si="283"/>
        <v>0.23883718050712413</v>
      </c>
      <c r="AP162">
        <f t="shared" si="284"/>
        <v>0.9727168769366924</v>
      </c>
      <c r="AQ162">
        <f t="shared" si="247"/>
        <v>1.2698399999999999</v>
      </c>
      <c r="AR162">
        <f t="shared" si="285"/>
        <v>0.52323943661971839</v>
      </c>
      <c r="AS162">
        <f t="shared" si="286"/>
        <v>1.0232817013164242</v>
      </c>
      <c r="AT162">
        <f t="shared" si="287"/>
        <v>1.0738465256961576</v>
      </c>
      <c r="AU162">
        <f t="shared" si="262"/>
        <v>7.3479218343156183E-2</v>
      </c>
      <c r="AV162" t="str">
        <f t="shared" si="263"/>
        <v>Curl</v>
      </c>
      <c r="AW162">
        <f t="shared" si="288"/>
        <v>25.313283884680136</v>
      </c>
      <c r="AX162">
        <f t="shared" si="289"/>
        <v>0.12321289383535199</v>
      </c>
      <c r="AY162">
        <f t="shared" si="264"/>
        <v>1.0875373240993287</v>
      </c>
      <c r="AZ162">
        <f t="shared" si="290"/>
        <v>1.9359566782223212</v>
      </c>
      <c r="BA162">
        <f t="shared" si="291"/>
        <v>0.24690870346890459</v>
      </c>
      <c r="BC162">
        <f t="shared" si="292"/>
        <v>0.94699840045835915</v>
      </c>
      <c r="BD162">
        <f t="shared" si="248"/>
        <v>1.3031400000000002</v>
      </c>
      <c r="BE162">
        <f t="shared" si="293"/>
        <v>0.52253521126760571</v>
      </c>
      <c r="BF162">
        <f t="shared" si="294"/>
        <v>1.0130047341343824</v>
      </c>
      <c r="BG162">
        <f t="shared" si="295"/>
        <v>1.0790110678104043</v>
      </c>
      <c r="BH162">
        <f t="shared" si="265"/>
        <v>9.8401667739102638E-2</v>
      </c>
      <c r="BI162" t="str">
        <f t="shared" si="266"/>
        <v>Curl</v>
      </c>
      <c r="BJ162">
        <f t="shared" si="296"/>
        <v>25.369848599023079</v>
      </c>
      <c r="BK162">
        <f t="shared" si="297"/>
        <v>0.11789158895246449</v>
      </c>
      <c r="BL162">
        <f t="shared" si="267"/>
        <v>1.0993246342556355</v>
      </c>
      <c r="BM162">
        <f t="shared" si="298"/>
        <v>2.565158637417055</v>
      </c>
      <c r="BN162">
        <f t="shared" si="299"/>
        <v>0.18461430449322536</v>
      </c>
      <c r="BP162">
        <f t="shared" si="300"/>
        <v>0.93223776690340043</v>
      </c>
      <c r="BQ162">
        <f t="shared" si="249"/>
        <v>1.3140000000000001</v>
      </c>
      <c r="BR162">
        <f t="shared" si="301"/>
        <v>0.52112676056338036</v>
      </c>
      <c r="BS162">
        <f t="shared" si="302"/>
        <v>1.0158257181493788</v>
      </c>
      <c r="BT162">
        <f t="shared" si="303"/>
        <v>1.0994136693953567</v>
      </c>
      <c r="BU162">
        <f t="shared" si="268"/>
        <v>0.11967430150334857</v>
      </c>
      <c r="BV162" t="str">
        <f t="shared" si="269"/>
        <v>Curl</v>
      </c>
      <c r="BW162">
        <f t="shared" si="304"/>
        <v>25.466046788722647</v>
      </c>
      <c r="BX162">
        <f t="shared" si="305"/>
        <v>9.3734152405651666E-2</v>
      </c>
      <c r="BY162">
        <f t="shared" si="270"/>
        <v>1.1210647549101378</v>
      </c>
      <c r="BZ162">
        <f t="shared" si="306"/>
        <v>3.0596325081348246</v>
      </c>
      <c r="CA162">
        <f t="shared" si="307"/>
        <v>9.272597727399215E-2</v>
      </c>
      <c r="CC162">
        <f t="shared" si="308"/>
        <v>0.94124205133463978</v>
      </c>
      <c r="CD162">
        <f t="shared" si="250"/>
        <v>1.3031400000000002</v>
      </c>
      <c r="CE162">
        <f t="shared" si="309"/>
        <v>0.51619718309859164</v>
      </c>
      <c r="CF162">
        <f t="shared" si="310"/>
        <v>1.0551338509726156</v>
      </c>
      <c r="CG162">
        <f t="shared" si="311"/>
        <v>1.1690256506105929</v>
      </c>
      <c r="CH162">
        <f t="shared" si="271"/>
        <v>0.11945005403405279</v>
      </c>
      <c r="CI162" t="str">
        <f t="shared" si="272"/>
        <v>Curl</v>
      </c>
      <c r="CJ162">
        <f t="shared" si="312"/>
        <v>25.206145696527212</v>
      </c>
      <c r="CK162">
        <f t="shared" si="313"/>
        <v>1.7050852871016726E-2</v>
      </c>
      <c r="CL162">
        <f t="shared" si="273"/>
        <v>1.1601190284948795</v>
      </c>
      <c r="CM162">
        <f t="shared" si="314"/>
        <v>2.9509949372646509</v>
      </c>
      <c r="CN162">
        <f t="shared" si="315"/>
        <v>3.5886670375506174E-3</v>
      </c>
    </row>
    <row r="163" spans="1:92" x14ac:dyDescent="0.25">
      <c r="A163">
        <v>1.48</v>
      </c>
      <c r="B163">
        <f t="shared" si="331"/>
        <v>1.0999999999999999E-2</v>
      </c>
      <c r="C163">
        <f t="shared" si="253"/>
        <v>0.65999999999999992</v>
      </c>
      <c r="D163">
        <f t="shared" si="322"/>
        <v>0.50555555555555542</v>
      </c>
      <c r="E163">
        <f t="shared" si="254"/>
        <v>0.76599326599326589</v>
      </c>
      <c r="F163">
        <f t="shared" si="255"/>
        <v>8.4259259259259235E-3</v>
      </c>
      <c r="H163">
        <v>140</v>
      </c>
      <c r="I163">
        <v>14</v>
      </c>
      <c r="J163">
        <f t="shared" si="274"/>
        <v>1.1411546666666659</v>
      </c>
      <c r="K163">
        <f t="shared" si="316"/>
        <v>1.0739999999999998</v>
      </c>
      <c r="L163">
        <f t="shared" si="275"/>
        <v>0.98965097778024458</v>
      </c>
      <c r="M163" t="str">
        <f t="shared" si="258"/>
        <v>No Curl</v>
      </c>
      <c r="N163">
        <f t="shared" si="317"/>
        <v>23.886096133333314</v>
      </c>
      <c r="P163">
        <f t="shared" si="323"/>
        <v>1.01145270701704</v>
      </c>
      <c r="Q163">
        <f t="shared" si="318"/>
        <v>1.22376</v>
      </c>
      <c r="R163">
        <f t="shared" si="324"/>
        <v>0.52535211267605642</v>
      </c>
      <c r="S163">
        <f t="shared" si="325"/>
        <v>1.0286533503895829</v>
      </c>
      <c r="T163">
        <f t="shared" si="326"/>
        <v>1.0458539937621261</v>
      </c>
      <c r="U163">
        <f t="shared" si="327"/>
        <v>2.4110599728112247E-2</v>
      </c>
      <c r="V163" t="str">
        <f t="shared" si="328"/>
        <v>Curl</v>
      </c>
      <c r="W163">
        <f t="shared" si="320"/>
        <v>25.308935410181153</v>
      </c>
      <c r="X163">
        <f t="shared" si="321"/>
        <v>0.11616864436173549</v>
      </c>
      <c r="Y163">
        <f t="shared" si="329"/>
        <v>1.0496029755987597</v>
      </c>
      <c r="Z163">
        <f t="shared" si="330"/>
        <v>0.6580897790422624</v>
      </c>
      <c r="AA163">
        <f t="shared" si="319"/>
        <v>0.25568136519532947</v>
      </c>
      <c r="AC163">
        <f t="shared" si="276"/>
        <v>0.98397142505444013</v>
      </c>
      <c r="AD163">
        <f t="shared" si="246"/>
        <v>1.2585</v>
      </c>
      <c r="AE163">
        <f t="shared" si="277"/>
        <v>0.52464788732394374</v>
      </c>
      <c r="AF163">
        <f t="shared" si="278"/>
        <v>1.0177526439253626</v>
      </c>
      <c r="AG163">
        <f t="shared" si="279"/>
        <v>1.0515338627962838</v>
      </c>
      <c r="AH163">
        <f t="shared" si="259"/>
        <v>4.8602873053115725E-2</v>
      </c>
      <c r="AI163" t="str">
        <f t="shared" si="260"/>
        <v>Curl</v>
      </c>
      <c r="AJ163">
        <f t="shared" si="280"/>
        <v>25.362433330785372</v>
      </c>
      <c r="AK163">
        <f t="shared" si="281"/>
        <v>0.12079604224605504</v>
      </c>
      <c r="AL163">
        <f t="shared" si="261"/>
        <v>1.0601225370392537</v>
      </c>
      <c r="AM163">
        <f t="shared" si="282"/>
        <v>1.3135195902050394</v>
      </c>
      <c r="AN163">
        <f t="shared" si="283"/>
        <v>0.24752291897247869</v>
      </c>
      <c r="AP163">
        <f t="shared" si="284"/>
        <v>0.95630306295485301</v>
      </c>
      <c r="AQ163">
        <f t="shared" si="247"/>
        <v>1.29216</v>
      </c>
      <c r="AR163">
        <f t="shared" si="285"/>
        <v>0.52464788732394374</v>
      </c>
      <c r="AS163">
        <f t="shared" si="286"/>
        <v>1.0060146466423836</v>
      </c>
      <c r="AT163">
        <f t="shared" si="287"/>
        <v>1.0557262303299157</v>
      </c>
      <c r="AU163">
        <f t="shared" si="262"/>
        <v>7.3479218343156183E-2</v>
      </c>
      <c r="AV163" t="str">
        <f t="shared" si="263"/>
        <v>Curl</v>
      </c>
      <c r="AW163">
        <f t="shared" si="288"/>
        <v>25.415612054811778</v>
      </c>
      <c r="AX163">
        <f t="shared" si="289"/>
        <v>0.1274785136981002</v>
      </c>
      <c r="AY163">
        <f t="shared" si="264"/>
        <v>1.070280284210309</v>
      </c>
      <c r="AZ163">
        <f t="shared" si="290"/>
        <v>1.9671839292195146</v>
      </c>
      <c r="BA163">
        <f t="shared" si="291"/>
        <v>0.25607360805460117</v>
      </c>
      <c r="BC163">
        <f t="shared" si="292"/>
        <v>0.93063676221528713</v>
      </c>
      <c r="BD163">
        <f t="shared" si="248"/>
        <v>1.3140000000000001</v>
      </c>
      <c r="BE163">
        <f t="shared" si="293"/>
        <v>0.52394366197183107</v>
      </c>
      <c r="BF163">
        <f t="shared" si="294"/>
        <v>0.99550268028676892</v>
      </c>
      <c r="BG163">
        <f t="shared" si="295"/>
        <v>1.0603685983582494</v>
      </c>
      <c r="BH163">
        <f t="shared" si="265"/>
        <v>9.8401667739102638E-2</v>
      </c>
      <c r="BI163" t="str">
        <f t="shared" si="266"/>
        <v>Curl</v>
      </c>
      <c r="BJ163">
        <f t="shared" si="296"/>
        <v>25.471149072436518</v>
      </c>
      <c r="BK163">
        <f t="shared" si="297"/>
        <v>0.12228370753696752</v>
      </c>
      <c r="BL163">
        <f t="shared" si="267"/>
        <v>1.081840401569697</v>
      </c>
      <c r="BM163">
        <f t="shared" si="298"/>
        <v>2.6066440098395769</v>
      </c>
      <c r="BN163">
        <f t="shared" si="299"/>
        <v>0.19341635321777145</v>
      </c>
      <c r="BP163">
        <f t="shared" si="300"/>
        <v>0.91596861610715719</v>
      </c>
      <c r="BQ163">
        <f t="shared" si="249"/>
        <v>1.3353599999999999</v>
      </c>
      <c r="BR163">
        <f t="shared" si="301"/>
        <v>0.52253521126760571</v>
      </c>
      <c r="BS163">
        <f t="shared" si="302"/>
        <v>0.99809781398371678</v>
      </c>
      <c r="BT163">
        <f t="shared" si="303"/>
        <v>1.0802270118602757</v>
      </c>
      <c r="BU163">
        <f t="shared" si="268"/>
        <v>0.11967430150334857</v>
      </c>
      <c r="BV163" t="str">
        <f t="shared" si="269"/>
        <v>Curl</v>
      </c>
      <c r="BW163">
        <f t="shared" si="304"/>
        <v>25.567629360537584</v>
      </c>
      <c r="BX163">
        <f t="shared" si="305"/>
        <v>9.8253983796783601E-2</v>
      </c>
      <c r="BY163">
        <f t="shared" si="270"/>
        <v>1.1033625271947882</v>
      </c>
      <c r="BZ163">
        <f t="shared" si="306"/>
        <v>3.1087687636409411</v>
      </c>
      <c r="CA163">
        <f t="shared" si="307"/>
        <v>9.9833383267446493E-2</v>
      </c>
      <c r="CC163">
        <f t="shared" si="308"/>
        <v>0.92555653354168188</v>
      </c>
      <c r="CD163">
        <f t="shared" si="250"/>
        <v>1.32474</v>
      </c>
      <c r="CE163">
        <f t="shared" si="309"/>
        <v>0.51760563380281699</v>
      </c>
      <c r="CF163">
        <f t="shared" si="310"/>
        <v>1.0375503603392386</v>
      </c>
      <c r="CG163">
        <f t="shared" si="311"/>
        <v>1.1495441871367968</v>
      </c>
      <c r="CH163">
        <f t="shared" si="271"/>
        <v>0.11945005403405279</v>
      </c>
      <c r="CI163" t="str">
        <f t="shared" si="272"/>
        <v>Curl</v>
      </c>
      <c r="CJ163">
        <f t="shared" si="312"/>
        <v>25.311659081624473</v>
      </c>
      <c r="CK163">
        <f t="shared" si="313"/>
        <v>2.1538745905756006E-2</v>
      </c>
      <c r="CL163">
        <f t="shared" si="273"/>
        <v>1.1425592133576334</v>
      </c>
      <c r="CM163">
        <f t="shared" si="314"/>
        <v>2.9963893978886245</v>
      </c>
      <c r="CN163">
        <f t="shared" si="315"/>
        <v>5.2703573462772246E-3</v>
      </c>
    </row>
    <row r="164" spans="1:92" x14ac:dyDescent="0.25">
      <c r="A164">
        <v>1.49</v>
      </c>
      <c r="B164">
        <f t="shared" si="331"/>
        <v>1.0999999999999999E-2</v>
      </c>
      <c r="C164">
        <f t="shared" si="253"/>
        <v>0.65999999999999992</v>
      </c>
      <c r="D164">
        <f t="shared" si="322"/>
        <v>0.50648148148148131</v>
      </c>
      <c r="E164">
        <f t="shared" si="254"/>
        <v>0.76739618406285059</v>
      </c>
      <c r="F164">
        <f t="shared" si="255"/>
        <v>8.4413580246913561E-3</v>
      </c>
      <c r="H164">
        <v>141</v>
      </c>
      <c r="I164">
        <v>14.1</v>
      </c>
      <c r="J164">
        <f t="shared" si="274"/>
        <v>1.1290753333333325</v>
      </c>
      <c r="K164">
        <f t="shared" si="316"/>
        <v>1.0871400000000002</v>
      </c>
      <c r="L164">
        <f t="shared" si="275"/>
        <v>0.98941481493598293</v>
      </c>
      <c r="M164" t="str">
        <f t="shared" si="258"/>
        <v>No Curl</v>
      </c>
      <c r="N164">
        <f t="shared" si="317"/>
        <v>23.999607633333316</v>
      </c>
      <c r="P164">
        <f t="shared" si="323"/>
        <v>0.9949553029779894</v>
      </c>
      <c r="Q164">
        <f t="shared" si="318"/>
        <v>1.2470399999999997</v>
      </c>
      <c r="R164">
        <f t="shared" si="324"/>
        <v>0.52605633802816909</v>
      </c>
      <c r="S164">
        <f t="shared" si="325"/>
        <v>1.0118753934769478</v>
      </c>
      <c r="T164">
        <f t="shared" si="326"/>
        <v>1.0287954839759064</v>
      </c>
      <c r="U164">
        <f t="shared" si="327"/>
        <v>2.4110599728112247E-2</v>
      </c>
      <c r="V164" t="str">
        <f t="shared" si="328"/>
        <v>Curl</v>
      </c>
      <c r="W164">
        <f t="shared" si="320"/>
        <v>25.411800745220113</v>
      </c>
      <c r="X164">
        <f t="shared" si="321"/>
        <v>0.12017430192515582</v>
      </c>
      <c r="Y164">
        <f t="shared" si="329"/>
        <v>1.0328261433620489</v>
      </c>
      <c r="Z164">
        <f t="shared" si="330"/>
        <v>0.6687800189460209</v>
      </c>
      <c r="AA164">
        <f t="shared" si="319"/>
        <v>0.26432059295820348</v>
      </c>
      <c r="AC164">
        <f t="shared" si="276"/>
        <v>0.96738657612604717</v>
      </c>
      <c r="AD164">
        <f t="shared" si="246"/>
        <v>1.2810600000000001</v>
      </c>
      <c r="AE164">
        <f t="shared" si="277"/>
        <v>0.52605633802816909</v>
      </c>
      <c r="AF164">
        <f t="shared" si="278"/>
        <v>1.0005984121903904</v>
      </c>
      <c r="AG164">
        <f t="shared" si="279"/>
        <v>1.0338102482547324</v>
      </c>
      <c r="AH164">
        <f t="shared" si="259"/>
        <v>4.8602873053115725E-2</v>
      </c>
      <c r="AI164" t="str">
        <f t="shared" si="260"/>
        <v>Curl</v>
      </c>
      <c r="AJ164">
        <f t="shared" si="280"/>
        <v>25.464208595177908</v>
      </c>
      <c r="AK164">
        <f t="shared" si="281"/>
        <v>0.12499127499475146</v>
      </c>
      <c r="AL164">
        <f t="shared" si="261"/>
        <v>1.0429728870829116</v>
      </c>
      <c r="AM164">
        <f t="shared" si="282"/>
        <v>1.3351217301921734</v>
      </c>
      <c r="AN164">
        <f t="shared" si="283"/>
        <v>0.25650946066253577</v>
      </c>
      <c r="AP164">
        <f t="shared" si="284"/>
        <v>0.93976971921940655</v>
      </c>
      <c r="AQ164">
        <f t="shared" si="247"/>
        <v>1.3031400000000002</v>
      </c>
      <c r="AR164">
        <f t="shared" si="285"/>
        <v>0.52535211267605642</v>
      </c>
      <c r="AS164">
        <f t="shared" si="286"/>
        <v>0.9886218486893591</v>
      </c>
      <c r="AT164">
        <f t="shared" si="287"/>
        <v>1.0374739781593132</v>
      </c>
      <c r="AU164">
        <f t="shared" si="262"/>
        <v>7.3479218343156183E-2</v>
      </c>
      <c r="AV164" t="str">
        <f t="shared" si="263"/>
        <v>Curl</v>
      </c>
      <c r="AW164">
        <f t="shared" si="288"/>
        <v>25.516213519476015</v>
      </c>
      <c r="AX164">
        <f t="shared" si="289"/>
        <v>0.13180127760188914</v>
      </c>
      <c r="AY164">
        <f t="shared" si="264"/>
        <v>1.0528979059491552</v>
      </c>
      <c r="AZ164">
        <f t="shared" si="290"/>
        <v>1.9996734161004903</v>
      </c>
      <c r="BA164">
        <f t="shared" si="291"/>
        <v>0.26554619855422767</v>
      </c>
      <c r="BC164">
        <f t="shared" si="292"/>
        <v>0.91404622916176881</v>
      </c>
      <c r="BD164">
        <f t="shared" si="248"/>
        <v>1.3353599999999999</v>
      </c>
      <c r="BE164">
        <f t="shared" si="293"/>
        <v>0.52535211267605642</v>
      </c>
      <c r="BF164">
        <f t="shared" si="294"/>
        <v>0.97775577752865173</v>
      </c>
      <c r="BG164">
        <f t="shared" si="295"/>
        <v>1.0414653258955333</v>
      </c>
      <c r="BH164">
        <f t="shared" si="265"/>
        <v>9.8401667739102638E-2</v>
      </c>
      <c r="BI164" t="str">
        <f t="shared" si="266"/>
        <v>Curl</v>
      </c>
      <c r="BJ164">
        <f t="shared" si="296"/>
        <v>25.570699340465193</v>
      </c>
      <c r="BK164">
        <f t="shared" si="297"/>
        <v>0.12678677124635448</v>
      </c>
      <c r="BL164">
        <f t="shared" si="267"/>
        <v>1.0641121675703846</v>
      </c>
      <c r="BM164">
        <f t="shared" si="298"/>
        <v>2.6501017462776657</v>
      </c>
      <c r="BN164">
        <f t="shared" si="299"/>
        <v>0.20254073913332707</v>
      </c>
      <c r="BP164">
        <f t="shared" si="300"/>
        <v>0.89958561751616206</v>
      </c>
      <c r="BQ164">
        <f t="shared" si="249"/>
        <v>1.3458600000000001</v>
      </c>
      <c r="BR164">
        <f t="shared" si="301"/>
        <v>0.52394366197183107</v>
      </c>
      <c r="BS164">
        <f t="shared" si="302"/>
        <v>0.98024585400099873</v>
      </c>
      <c r="BT164">
        <f t="shared" si="303"/>
        <v>1.0609060904858347</v>
      </c>
      <c r="BU164">
        <f t="shared" si="268"/>
        <v>0.11967430150334857</v>
      </c>
      <c r="BV164" t="str">
        <f t="shared" si="269"/>
        <v>Curl</v>
      </c>
      <c r="BW164">
        <f t="shared" si="304"/>
        <v>25.667439141935954</v>
      </c>
      <c r="BX164">
        <f t="shared" si="305"/>
        <v>0.10282446925703105</v>
      </c>
      <c r="BY164">
        <f t="shared" si="270"/>
        <v>1.0855372701943924</v>
      </c>
      <c r="BZ164">
        <f t="shared" si="306"/>
        <v>3.1598682495907218</v>
      </c>
      <c r="CA164">
        <f t="shared" si="307"/>
        <v>0.1072657622789147</v>
      </c>
      <c r="CC164">
        <f t="shared" si="308"/>
        <v>0.90975911695692702</v>
      </c>
      <c r="CD164">
        <f t="shared" si="250"/>
        <v>1.3353599999999999</v>
      </c>
      <c r="CE164">
        <f t="shared" si="309"/>
        <v>0.51901408450704234</v>
      </c>
      <c r="CF164">
        <f t="shared" si="310"/>
        <v>1.0198414309805726</v>
      </c>
      <c r="CG164">
        <f t="shared" si="311"/>
        <v>1.1299237450042197</v>
      </c>
      <c r="CH164">
        <f t="shared" si="271"/>
        <v>0.11945005403405279</v>
      </c>
      <c r="CI164" t="str">
        <f t="shared" si="272"/>
        <v>Curl</v>
      </c>
      <c r="CJ164">
        <f t="shared" si="312"/>
        <v>25.415414117658397</v>
      </c>
      <c r="CK164">
        <f t="shared" si="313"/>
        <v>2.6077943103270839E-2</v>
      </c>
      <c r="CL164">
        <f t="shared" si="273"/>
        <v>1.1248748759967944</v>
      </c>
      <c r="CM164">
        <f t="shared" si="314"/>
        <v>3.0435401264969673</v>
      </c>
      <c r="CN164">
        <f t="shared" si="315"/>
        <v>7.2748312430244875E-3</v>
      </c>
    </row>
    <row r="165" spans="1:92" x14ac:dyDescent="0.25">
      <c r="A165">
        <v>1.5</v>
      </c>
      <c r="B165">
        <f t="shared" si="331"/>
        <v>1.0999999999999999E-2</v>
      </c>
      <c r="C165">
        <f t="shared" si="253"/>
        <v>0.65999999999999992</v>
      </c>
      <c r="D165">
        <f t="shared" si="322"/>
        <v>0.5074074074074072</v>
      </c>
      <c r="E165">
        <f t="shared" si="254"/>
        <v>0.76879910213243519</v>
      </c>
      <c r="F165">
        <f t="shared" si="255"/>
        <v>8.4567901234567869E-3</v>
      </c>
      <c r="H165">
        <v>142</v>
      </c>
      <c r="I165">
        <v>14.2</v>
      </c>
      <c r="J165">
        <f t="shared" si="274"/>
        <v>1.1168513333333325</v>
      </c>
      <c r="K165">
        <f t="shared" si="316"/>
        <v>1.10016</v>
      </c>
      <c r="L165">
        <f t="shared" si="275"/>
        <v>0.98917344163040788</v>
      </c>
      <c r="M165" t="str">
        <f t="shared" si="258"/>
        <v>No Curl</v>
      </c>
      <c r="N165">
        <f t="shared" si="317"/>
        <v>24.111903966666649</v>
      </c>
      <c r="P165">
        <f t="shared" si="323"/>
        <v>0.9782011280334072</v>
      </c>
      <c r="Q165">
        <f t="shared" si="318"/>
        <v>1.2698399999999999</v>
      </c>
      <c r="R165">
        <f t="shared" si="324"/>
        <v>0.52746478873239444</v>
      </c>
      <c r="S165">
        <f t="shared" si="325"/>
        <v>0.99483629904357118</v>
      </c>
      <c r="T165">
        <f t="shared" si="326"/>
        <v>1.0114714700537355</v>
      </c>
      <c r="U165">
        <f t="shared" si="327"/>
        <v>2.4110599728112247E-2</v>
      </c>
      <c r="V165" t="str">
        <f t="shared" si="328"/>
        <v>Curl</v>
      </c>
      <c r="W165">
        <f t="shared" si="320"/>
        <v>25.512988284567808</v>
      </c>
      <c r="X165">
        <f t="shared" si="321"/>
        <v>0.12429880827593902</v>
      </c>
      <c r="Y165">
        <f t="shared" si="329"/>
        <v>1.0157882291329812</v>
      </c>
      <c r="Z165">
        <f t="shared" si="330"/>
        <v>0.67999805326076113</v>
      </c>
      <c r="AA165">
        <f t="shared" si="319"/>
        <v>0.27325566930122008</v>
      </c>
      <c r="AC165">
        <f t="shared" si="276"/>
        <v>0.95067500253003245</v>
      </c>
      <c r="AD165">
        <f t="shared" si="246"/>
        <v>1.29216</v>
      </c>
      <c r="AE165">
        <f t="shared" si="277"/>
        <v>0.52746478873239444</v>
      </c>
      <c r="AF165">
        <f t="shared" si="278"/>
        <v>0.98331310513936887</v>
      </c>
      <c r="AG165">
        <f t="shared" si="279"/>
        <v>1.0159512077487041</v>
      </c>
      <c r="AH165">
        <f t="shared" si="259"/>
        <v>4.8602873053115725E-2</v>
      </c>
      <c r="AI165" t="str">
        <f t="shared" si="260"/>
        <v>Curl</v>
      </c>
      <c r="AJ165">
        <f t="shared" si="280"/>
        <v>25.564268436396947</v>
      </c>
      <c r="AK165">
        <f t="shared" si="281"/>
        <v>0.1292403772745743</v>
      </c>
      <c r="AL165">
        <f t="shared" si="261"/>
        <v>1.0256923518164447</v>
      </c>
      <c r="AM165">
        <f t="shared" si="282"/>
        <v>1.3576196079660121</v>
      </c>
      <c r="AN165">
        <f t="shared" si="283"/>
        <v>0.26579836383173261</v>
      </c>
      <c r="AP165">
        <f t="shared" si="284"/>
        <v>0.92300097366375256</v>
      </c>
      <c r="AQ165">
        <f t="shared" si="247"/>
        <v>1.32474</v>
      </c>
      <c r="AR165">
        <f t="shared" si="285"/>
        <v>0.52676056338028177</v>
      </c>
      <c r="AS165">
        <f t="shared" si="286"/>
        <v>0.97098141200322907</v>
      </c>
      <c r="AT165">
        <f t="shared" si="287"/>
        <v>1.0189618503427071</v>
      </c>
      <c r="AU165">
        <f t="shared" si="262"/>
        <v>7.3479218343156183E-2</v>
      </c>
      <c r="AV165" t="str">
        <f t="shared" si="263"/>
        <v>Curl</v>
      </c>
      <c r="AW165">
        <f t="shared" si="288"/>
        <v>25.61507570434495</v>
      </c>
      <c r="AX165">
        <f t="shared" si="289"/>
        <v>0.13623627882491457</v>
      </c>
      <c r="AY165">
        <f t="shared" si="264"/>
        <v>1.0352683948236514</v>
      </c>
      <c r="AZ165">
        <f t="shared" si="290"/>
        <v>2.0337398994494467</v>
      </c>
      <c r="BA165">
        <f t="shared" si="291"/>
        <v>0.27533635918626809</v>
      </c>
      <c r="BC165">
        <f t="shared" si="292"/>
        <v>0.89723180586870177</v>
      </c>
      <c r="BD165">
        <f t="shared" si="248"/>
        <v>1.3562399999999999</v>
      </c>
      <c r="BE165">
        <f t="shared" si="293"/>
        <v>0.52676056338028177</v>
      </c>
      <c r="BF165">
        <f t="shared" si="294"/>
        <v>0.95976937925240102</v>
      </c>
      <c r="BG165">
        <f t="shared" si="295"/>
        <v>1.0223069526360991</v>
      </c>
      <c r="BH165">
        <f t="shared" si="265"/>
        <v>9.8401667739102638E-2</v>
      </c>
      <c r="BI165" t="str">
        <f t="shared" si="266"/>
        <v>Curl</v>
      </c>
      <c r="BJ165">
        <f t="shared" si="296"/>
        <v>25.66847491821806</v>
      </c>
      <c r="BK165">
        <f t="shared" si="297"/>
        <v>0.13139812011397881</v>
      </c>
      <c r="BL165">
        <f t="shared" si="267"/>
        <v>1.0461453359254849</v>
      </c>
      <c r="BM165">
        <f t="shared" si="298"/>
        <v>2.6956487607572455</v>
      </c>
      <c r="BN165">
        <f t="shared" si="299"/>
        <v>0.21199502511283866</v>
      </c>
      <c r="BP165">
        <f t="shared" si="300"/>
        <v>0.88298539831341971</v>
      </c>
      <c r="BQ165">
        <f t="shared" si="249"/>
        <v>1.3665</v>
      </c>
      <c r="BR165">
        <f t="shared" si="301"/>
        <v>0.52535211267605642</v>
      </c>
      <c r="BS165">
        <f t="shared" si="302"/>
        <v>0.96215719658790533</v>
      </c>
      <c r="BT165">
        <f t="shared" si="303"/>
        <v>1.0413289948623903</v>
      </c>
      <c r="BU165">
        <f t="shared" si="268"/>
        <v>0.11967430150334857</v>
      </c>
      <c r="BV165" t="str">
        <f t="shared" si="269"/>
        <v>Curl</v>
      </c>
      <c r="BW165">
        <f t="shared" si="304"/>
        <v>25.765463727336055</v>
      </c>
      <c r="BX165">
        <f t="shared" si="305"/>
        <v>0.1075019504960259</v>
      </c>
      <c r="BY165">
        <f t="shared" si="270"/>
        <v>1.0674765801119002</v>
      </c>
      <c r="BZ165">
        <f t="shared" si="306"/>
        <v>3.2133858756089153</v>
      </c>
      <c r="CA165">
        <f t="shared" si="307"/>
        <v>0.11503267203271506</v>
      </c>
      <c r="CC165">
        <f t="shared" si="308"/>
        <v>0.89374812591819686</v>
      </c>
      <c r="CD165">
        <f t="shared" si="250"/>
        <v>1.3562399999999999</v>
      </c>
      <c r="CE165">
        <f t="shared" si="309"/>
        <v>0.52042253521126769</v>
      </c>
      <c r="CF165">
        <f t="shared" si="310"/>
        <v>1.001893084316047</v>
      </c>
      <c r="CG165">
        <f t="shared" si="311"/>
        <v>1.1100380427138985</v>
      </c>
      <c r="CH165">
        <f t="shared" si="271"/>
        <v>0.11945005403405279</v>
      </c>
      <c r="CI165" t="str">
        <f t="shared" si="272"/>
        <v>Curl</v>
      </c>
      <c r="CJ165">
        <f t="shared" si="312"/>
        <v>25.517398260756455</v>
      </c>
      <c r="CK165">
        <f t="shared" si="313"/>
        <v>3.072545162328413E-2</v>
      </c>
      <c r="CL165">
        <f t="shared" si="273"/>
        <v>1.1069522561164273</v>
      </c>
      <c r="CM165">
        <f t="shared" si="314"/>
        <v>3.092865500098203</v>
      </c>
      <c r="CN165">
        <f t="shared" si="315"/>
        <v>9.6117630023150116E-3</v>
      </c>
    </row>
    <row r="166" spans="1:92" x14ac:dyDescent="0.25">
      <c r="A166">
        <v>1.51</v>
      </c>
      <c r="B166">
        <f t="shared" si="331"/>
        <v>1.0999999999999999E-2</v>
      </c>
      <c r="C166">
        <f t="shared" si="253"/>
        <v>0.65999999999999992</v>
      </c>
      <c r="D166">
        <f t="shared" si="322"/>
        <v>0.50833333333333308</v>
      </c>
      <c r="E166">
        <f t="shared" si="254"/>
        <v>0.77020202020201989</v>
      </c>
      <c r="F166">
        <f t="shared" si="255"/>
        <v>8.4722222222222178E-3</v>
      </c>
      <c r="H166">
        <v>143</v>
      </c>
      <c r="I166">
        <v>14.3</v>
      </c>
      <c r="J166">
        <f t="shared" si="274"/>
        <v>1.1044839999999991</v>
      </c>
      <c r="K166">
        <f t="shared" si="316"/>
        <v>1.1130599999999999</v>
      </c>
      <c r="L166">
        <f t="shared" si="275"/>
        <v>0.98892660736105131</v>
      </c>
      <c r="M166" t="str">
        <f t="shared" si="258"/>
        <v>No Curl</v>
      </c>
      <c r="N166">
        <f t="shared" si="317"/>
        <v>24.222970733333316</v>
      </c>
      <c r="P166">
        <f t="shared" si="323"/>
        <v>0.96131669869666114</v>
      </c>
      <c r="Q166">
        <f t="shared" si="318"/>
        <v>1.2810600000000001</v>
      </c>
      <c r="R166">
        <f t="shared" si="324"/>
        <v>0.52887323943661979</v>
      </c>
      <c r="S166">
        <f t="shared" si="325"/>
        <v>0.97766473512746677</v>
      </c>
      <c r="T166">
        <f t="shared" si="326"/>
        <v>0.99401277155827261</v>
      </c>
      <c r="U166">
        <f t="shared" si="327"/>
        <v>2.4110599728112247E-2</v>
      </c>
      <c r="V166" t="str">
        <f t="shared" si="328"/>
        <v>Curl</v>
      </c>
      <c r="W166">
        <f t="shared" si="320"/>
        <v>25.612471914472163</v>
      </c>
      <c r="X166">
        <f t="shared" si="321"/>
        <v>0.12847783053792838</v>
      </c>
      <c r="Y166">
        <f t="shared" si="329"/>
        <v>0.99861789534098599</v>
      </c>
      <c r="Z166">
        <f t="shared" si="330"/>
        <v>0.69169056954212282</v>
      </c>
      <c r="AA166">
        <f t="shared" si="319"/>
        <v>0.28248817457077974</v>
      </c>
      <c r="AC166">
        <f t="shared" si="276"/>
        <v>0.93372511592061458</v>
      </c>
      <c r="AD166">
        <f t="shared" si="246"/>
        <v>1.3140000000000001</v>
      </c>
      <c r="AE166">
        <f t="shared" si="277"/>
        <v>0.52816901408450712</v>
      </c>
      <c r="AF166">
        <f t="shared" si="278"/>
        <v>0.96578130343078195</v>
      </c>
      <c r="AG166">
        <f t="shared" si="279"/>
        <v>0.99783749094094809</v>
      </c>
      <c r="AH166">
        <f t="shared" si="259"/>
        <v>4.8602873053115725E-2</v>
      </c>
      <c r="AI166" t="str">
        <f t="shared" si="260"/>
        <v>Curl</v>
      </c>
      <c r="AJ166">
        <f t="shared" si="280"/>
        <v>25.662599746910885</v>
      </c>
      <c r="AK166">
        <f t="shared" si="281"/>
        <v>0.13360692865887769</v>
      </c>
      <c r="AL166">
        <f t="shared" si="261"/>
        <v>1.0081655570608377</v>
      </c>
      <c r="AM166">
        <f t="shared" si="282"/>
        <v>1.3812261387639131</v>
      </c>
      <c r="AN166">
        <f t="shared" si="283"/>
        <v>0.2754001812632646</v>
      </c>
      <c r="AP166">
        <f t="shared" si="284"/>
        <v>0.90600190779887535</v>
      </c>
      <c r="AQ166">
        <f t="shared" si="247"/>
        <v>1.3458600000000001</v>
      </c>
      <c r="AR166">
        <f t="shared" si="285"/>
        <v>0.52816901408450712</v>
      </c>
      <c r="AS166">
        <f t="shared" si="286"/>
        <v>0.95309868224759675</v>
      </c>
      <c r="AT166">
        <f t="shared" si="287"/>
        <v>1.0001954566963198</v>
      </c>
      <c r="AU166">
        <f t="shared" si="262"/>
        <v>7.3479218343156183E-2</v>
      </c>
      <c r="AV166" t="str">
        <f t="shared" si="263"/>
        <v>Curl</v>
      </c>
      <c r="AW166">
        <f t="shared" si="288"/>
        <v>25.712173845545273</v>
      </c>
      <c r="AX166">
        <f t="shared" si="289"/>
        <v>0.14078085481554692</v>
      </c>
      <c r="AY166">
        <f t="shared" si="264"/>
        <v>1.0173971272861126</v>
      </c>
      <c r="AZ166">
        <f t="shared" si="290"/>
        <v>2.0694793229902064</v>
      </c>
      <c r="BA166">
        <f t="shared" si="291"/>
        <v>0.28545174392142897</v>
      </c>
      <c r="BC166">
        <f t="shared" si="292"/>
        <v>0.88030382389883943</v>
      </c>
      <c r="BD166">
        <f t="shared" si="248"/>
        <v>1.3665</v>
      </c>
      <c r="BE166">
        <f t="shared" si="293"/>
        <v>0.52816901408450712</v>
      </c>
      <c r="BF166">
        <f t="shared" si="294"/>
        <v>0.94166150719420938</v>
      </c>
      <c r="BG166">
        <f t="shared" si="295"/>
        <v>1.0030191904895782</v>
      </c>
      <c r="BH166">
        <f t="shared" si="265"/>
        <v>9.8401667739102638E-2</v>
      </c>
      <c r="BI166" t="str">
        <f t="shared" si="266"/>
        <v>Curl</v>
      </c>
      <c r="BJ166">
        <f t="shared" si="296"/>
        <v>25.7644518561433</v>
      </c>
      <c r="BK166">
        <f t="shared" si="297"/>
        <v>0.136058761400634</v>
      </c>
      <c r="BL166">
        <f t="shared" si="267"/>
        <v>1.0280578538767735</v>
      </c>
      <c r="BM166">
        <f t="shared" si="298"/>
        <v>2.7431115202281466</v>
      </c>
      <c r="BN166">
        <f t="shared" si="299"/>
        <v>0.22178061094838533</v>
      </c>
      <c r="BP166">
        <f t="shared" si="300"/>
        <v>0.86617288044543805</v>
      </c>
      <c r="BQ166">
        <f t="shared" si="249"/>
        <v>1.38666</v>
      </c>
      <c r="BR166">
        <f t="shared" si="301"/>
        <v>0.52676056338028177</v>
      </c>
      <c r="BS166">
        <f t="shared" si="302"/>
        <v>0.94383720501121626</v>
      </c>
      <c r="BT166">
        <f t="shared" si="303"/>
        <v>1.0215015295769938</v>
      </c>
      <c r="BU166">
        <f t="shared" si="268"/>
        <v>0.11967430150334857</v>
      </c>
      <c r="BV166" t="str">
        <f t="shared" si="269"/>
        <v>Curl</v>
      </c>
      <c r="BW166">
        <f t="shared" si="304"/>
        <v>25.861679446994845</v>
      </c>
      <c r="BX166">
        <f t="shared" si="305"/>
        <v>0.11228377085507901</v>
      </c>
      <c r="BY166">
        <f t="shared" si="270"/>
        <v>1.0491858957068341</v>
      </c>
      <c r="BZ166">
        <f t="shared" si="306"/>
        <v>3.2694658850110212</v>
      </c>
      <c r="CA166">
        <f t="shared" si="307"/>
        <v>0.12314139649171245</v>
      </c>
      <c r="CC166">
        <f t="shared" si="308"/>
        <v>0.87752834095652743</v>
      </c>
      <c r="CD166">
        <f t="shared" si="250"/>
        <v>1.3766399999999999</v>
      </c>
      <c r="CE166">
        <f t="shared" si="309"/>
        <v>0.52183098591549304</v>
      </c>
      <c r="CF166">
        <f t="shared" si="310"/>
        <v>0.98371067932862943</v>
      </c>
      <c r="CG166">
        <f t="shared" si="311"/>
        <v>1.0898930177007329</v>
      </c>
      <c r="CH166">
        <f t="shared" si="271"/>
        <v>0.11945005403405279</v>
      </c>
      <c r="CI166" t="str">
        <f t="shared" si="272"/>
        <v>Curl</v>
      </c>
      <c r="CJ166">
        <f t="shared" si="312"/>
        <v>25.617587569188061</v>
      </c>
      <c r="CK166">
        <f t="shared" si="313"/>
        <v>3.54786133728488E-2</v>
      </c>
      <c r="CL166">
        <f t="shared" si="273"/>
        <v>1.0887967776414831</v>
      </c>
      <c r="CM166">
        <f t="shared" si="314"/>
        <v>3.1444898571987299</v>
      </c>
      <c r="CN166">
        <f t="shared" si="315"/>
        <v>1.2288529457878408E-2</v>
      </c>
    </row>
    <row r="167" spans="1:92" x14ac:dyDescent="0.25">
      <c r="A167">
        <v>1.52</v>
      </c>
      <c r="B167">
        <f t="shared" si="331"/>
        <v>1.0999999999999999E-2</v>
      </c>
      <c r="C167">
        <f t="shared" si="253"/>
        <v>0.65999999999999992</v>
      </c>
      <c r="D167">
        <f t="shared" si="322"/>
        <v>0.50925925925925897</v>
      </c>
      <c r="E167">
        <f t="shared" si="254"/>
        <v>0.77160493827160459</v>
      </c>
      <c r="F167">
        <f t="shared" si="255"/>
        <v>8.4876543209876504E-3</v>
      </c>
      <c r="H167">
        <v>144</v>
      </c>
      <c r="I167">
        <v>14.4</v>
      </c>
      <c r="J167">
        <f t="shared" si="274"/>
        <v>1.0918339999999991</v>
      </c>
      <c r="K167">
        <f t="shared" si="316"/>
        <v>1.1384999999999998</v>
      </c>
      <c r="L167">
        <f t="shared" si="275"/>
        <v>0.98854668786510258</v>
      </c>
      <c r="M167" t="str">
        <f t="shared" si="258"/>
        <v>No Curl</v>
      </c>
      <c r="N167">
        <f t="shared" si="317"/>
        <v>24.332786633333317</v>
      </c>
      <c r="P167">
        <f t="shared" si="323"/>
        <v>0.94418336733845554</v>
      </c>
      <c r="Q167">
        <f t="shared" si="318"/>
        <v>1.3031400000000002</v>
      </c>
      <c r="R167">
        <f t="shared" si="324"/>
        <v>0.53028169014084514</v>
      </c>
      <c r="S167">
        <f t="shared" si="325"/>
        <v>0.96024003639199129</v>
      </c>
      <c r="T167">
        <f t="shared" si="326"/>
        <v>0.97629670544552727</v>
      </c>
      <c r="U167">
        <f t="shared" si="327"/>
        <v>2.4110599728112247E-2</v>
      </c>
      <c r="V167" t="str">
        <f t="shared" si="328"/>
        <v>Curl</v>
      </c>
      <c r="W167">
        <f t="shared" si="320"/>
        <v>25.710238387984909</v>
      </c>
      <c r="X167">
        <f t="shared" si="321"/>
        <v>0.1327717024878621</v>
      </c>
      <c r="Y167">
        <f t="shared" si="329"/>
        <v>0.98119448887467786</v>
      </c>
      <c r="Z167">
        <f t="shared" si="330"/>
        <v>0.70397376850883575</v>
      </c>
      <c r="AA167">
        <f t="shared" si="319"/>
        <v>0.29202836298733198</v>
      </c>
      <c r="AC167">
        <f t="shared" si="276"/>
        <v>0.91653829889279537</v>
      </c>
      <c r="AD167">
        <f t="shared" si="246"/>
        <v>1.3353599999999999</v>
      </c>
      <c r="AE167">
        <f t="shared" si="277"/>
        <v>0.52957746478873247</v>
      </c>
      <c r="AF167">
        <f t="shared" si="278"/>
        <v>0.94800443712619731</v>
      </c>
      <c r="AG167">
        <f t="shared" si="279"/>
        <v>0.97947057535959803</v>
      </c>
      <c r="AH167">
        <f t="shared" si="259"/>
        <v>4.8602873053115725E-2</v>
      </c>
      <c r="AI167" t="str">
        <f t="shared" si="260"/>
        <v>Curl</v>
      </c>
      <c r="AJ167">
        <f t="shared" si="280"/>
        <v>25.759177877253965</v>
      </c>
      <c r="AK167">
        <f t="shared" si="281"/>
        <v>0.13808435314964718</v>
      </c>
      <c r="AL167">
        <f t="shared" si="261"/>
        <v>0.9903939486707698</v>
      </c>
      <c r="AM167">
        <f t="shared" si="282"/>
        <v>1.4060157641928734</v>
      </c>
      <c r="AN167">
        <f t="shared" si="283"/>
        <v>0.28532252037303563</v>
      </c>
      <c r="AP167">
        <f t="shared" si="284"/>
        <v>0.8888859709011464</v>
      </c>
      <c r="AQ167">
        <f t="shared" si="247"/>
        <v>1.3562399999999999</v>
      </c>
      <c r="AR167">
        <f t="shared" si="285"/>
        <v>0.52957746478873247</v>
      </c>
      <c r="AS167">
        <f t="shared" si="286"/>
        <v>0.93509300614224378</v>
      </c>
      <c r="AT167">
        <f t="shared" si="287"/>
        <v>0.9813000413833427</v>
      </c>
      <c r="AU167">
        <f t="shared" si="262"/>
        <v>7.3479218343156183E-2</v>
      </c>
      <c r="AV167" t="str">
        <f t="shared" si="263"/>
        <v>Curl</v>
      </c>
      <c r="AW167">
        <f t="shared" si="288"/>
        <v>25.807483713770033</v>
      </c>
      <c r="AX167">
        <f t="shared" si="289"/>
        <v>0.14537534337485342</v>
      </c>
      <c r="AY167">
        <f t="shared" si="264"/>
        <v>0.99940340650667392</v>
      </c>
      <c r="AZ167">
        <f t="shared" si="290"/>
        <v>2.1067558373955051</v>
      </c>
      <c r="BA167">
        <f t="shared" si="291"/>
        <v>0.29589377273401563</v>
      </c>
      <c r="BC167">
        <f t="shared" si="292"/>
        <v>0.86315947072635657</v>
      </c>
      <c r="BD167">
        <f t="shared" si="248"/>
        <v>1.38666</v>
      </c>
      <c r="BE167">
        <f t="shared" si="293"/>
        <v>0.52957746478873247</v>
      </c>
      <c r="BF167">
        <f t="shared" si="294"/>
        <v>0.92332218273601496</v>
      </c>
      <c r="BG167">
        <f t="shared" si="295"/>
        <v>0.98348489474567224</v>
      </c>
      <c r="BH167">
        <f t="shared" si="265"/>
        <v>9.8401667739102638E-2</v>
      </c>
      <c r="BI167" t="str">
        <f t="shared" si="266"/>
        <v>Curl</v>
      </c>
      <c r="BJ167">
        <f t="shared" si="296"/>
        <v>25.85861800686272</v>
      </c>
      <c r="BK167">
        <f t="shared" si="297"/>
        <v>0.14082370224988322</v>
      </c>
      <c r="BL167">
        <f t="shared" si="267"/>
        <v>1.0097399250285608</v>
      </c>
      <c r="BM167">
        <f t="shared" si="298"/>
        <v>2.7929140496553599</v>
      </c>
      <c r="BN167">
        <f t="shared" si="299"/>
        <v>0.23190681652897696</v>
      </c>
      <c r="BP167">
        <f t="shared" si="300"/>
        <v>0.84925271311748773</v>
      </c>
      <c r="BQ167">
        <f t="shared" si="249"/>
        <v>1.3965599999999998</v>
      </c>
      <c r="BR167">
        <f t="shared" si="301"/>
        <v>0.52816901408450712</v>
      </c>
      <c r="BS167">
        <f t="shared" si="302"/>
        <v>0.92539991171830915</v>
      </c>
      <c r="BT167">
        <f t="shared" si="303"/>
        <v>1.0015471103191298</v>
      </c>
      <c r="BU167">
        <f t="shared" si="268"/>
        <v>0.11967430150334857</v>
      </c>
      <c r="BV167" t="str">
        <f t="shared" si="269"/>
        <v>Curl</v>
      </c>
      <c r="BW167">
        <f t="shared" si="304"/>
        <v>25.956063167495966</v>
      </c>
      <c r="BX167">
        <f t="shared" si="305"/>
        <v>0.11711294118396581</v>
      </c>
      <c r="BY167">
        <f t="shared" si="270"/>
        <v>1.0307791481735549</v>
      </c>
      <c r="BZ167">
        <f t="shared" si="306"/>
        <v>3.3279142961070596</v>
      </c>
      <c r="CA167">
        <f t="shared" si="307"/>
        <v>0.13159326893365383</v>
      </c>
      <c r="CC167">
        <f t="shared" si="308"/>
        <v>0.86120267098555126</v>
      </c>
      <c r="CD167">
        <f t="shared" si="250"/>
        <v>1.38666</v>
      </c>
      <c r="CE167">
        <f t="shared" si="309"/>
        <v>0.52323943661971839</v>
      </c>
      <c r="CF167">
        <f t="shared" si="310"/>
        <v>0.96540957707575126</v>
      </c>
      <c r="CG167">
        <f t="shared" si="311"/>
        <v>1.0696164831659527</v>
      </c>
      <c r="CH167">
        <f t="shared" si="271"/>
        <v>0.11945005403405279</v>
      </c>
      <c r="CI167" t="str">
        <f t="shared" si="272"/>
        <v>Curl</v>
      </c>
      <c r="CJ167">
        <f t="shared" si="312"/>
        <v>25.715958637120924</v>
      </c>
      <c r="CK167">
        <f t="shared" si="313"/>
        <v>4.0279770953413313E-2</v>
      </c>
      <c r="CL167">
        <f t="shared" si="273"/>
        <v>1.0705237006452053</v>
      </c>
      <c r="CM167">
        <f t="shared" si="314"/>
        <v>3.1982194049278214</v>
      </c>
      <c r="CN167">
        <f t="shared" si="315"/>
        <v>1.5306485930596475E-2</v>
      </c>
    </row>
    <row r="168" spans="1:92" x14ac:dyDescent="0.25">
      <c r="A168">
        <v>1.53</v>
      </c>
      <c r="B168">
        <f t="shared" si="331"/>
        <v>1.0999999999999999E-2</v>
      </c>
      <c r="C168">
        <f t="shared" si="253"/>
        <v>0.65999999999999992</v>
      </c>
      <c r="D168">
        <f t="shared" si="322"/>
        <v>0.51018518518518485</v>
      </c>
      <c r="E168">
        <f t="shared" si="254"/>
        <v>0.77300785634118929</v>
      </c>
      <c r="F168">
        <f t="shared" si="255"/>
        <v>8.5030864197530812E-3</v>
      </c>
      <c r="H168">
        <v>145</v>
      </c>
      <c r="I168">
        <v>14.5</v>
      </c>
      <c r="J168">
        <f t="shared" si="274"/>
        <v>1.0790446666666658</v>
      </c>
      <c r="K168">
        <f t="shared" si="316"/>
        <v>1.1510400000000001</v>
      </c>
      <c r="L168">
        <f t="shared" si="275"/>
        <v>0.98828637564562627</v>
      </c>
      <c r="M168" t="str">
        <f t="shared" si="258"/>
        <v>No Curl</v>
      </c>
      <c r="N168">
        <f t="shared" si="317"/>
        <v>24.44133056666665</v>
      </c>
      <c r="P168">
        <f t="shared" si="323"/>
        <v>0.92681022576066208</v>
      </c>
      <c r="Q168">
        <f t="shared" si="318"/>
        <v>1.32474</v>
      </c>
      <c r="R168">
        <f t="shared" si="324"/>
        <v>0.53098591549295782</v>
      </c>
      <c r="S168">
        <f t="shared" si="325"/>
        <v>0.9425714492531081</v>
      </c>
      <c r="T168">
        <f t="shared" si="326"/>
        <v>0.95833267274555445</v>
      </c>
      <c r="U168">
        <f t="shared" si="327"/>
        <v>2.4110599728112247E-2</v>
      </c>
      <c r="V168" t="str">
        <f t="shared" si="328"/>
        <v>Curl</v>
      </c>
      <c r="W168">
        <f t="shared" si="320"/>
        <v>25.806262391624109</v>
      </c>
      <c r="X168">
        <f t="shared" si="321"/>
        <v>0.13718167006205731</v>
      </c>
      <c r="Y168">
        <f t="shared" si="329"/>
        <v>0.96352725981610376</v>
      </c>
      <c r="Z168">
        <f t="shared" si="330"/>
        <v>0.71688249413482819</v>
      </c>
      <c r="AA168">
        <f t="shared" si="319"/>
        <v>0.30188448780169591</v>
      </c>
      <c r="AC168">
        <f t="shared" si="276"/>
        <v>0.89923121917697524</v>
      </c>
      <c r="AD168">
        <f t="shared" ref="AD168:AD231" si="332">VLOOKUP(ROUND(AC167,2),$A$15:$C$315,3)</f>
        <v>1.3458600000000001</v>
      </c>
      <c r="AE168">
        <f t="shared" si="277"/>
        <v>0.53098591549295782</v>
      </c>
      <c r="AF168">
        <f t="shared" si="278"/>
        <v>0.93010317933466291</v>
      </c>
      <c r="AG168">
        <f t="shared" si="279"/>
        <v>0.96097513949234947</v>
      </c>
      <c r="AH168">
        <f t="shared" si="259"/>
        <v>4.8602873053115725E-2</v>
      </c>
      <c r="AI168" t="str">
        <f t="shared" si="260"/>
        <v>Curl</v>
      </c>
      <c r="AJ168">
        <f t="shared" si="280"/>
        <v>25.853978320966583</v>
      </c>
      <c r="AK168">
        <f t="shared" si="281"/>
        <v>0.14261231956224973</v>
      </c>
      <c r="AL168">
        <f t="shared" si="261"/>
        <v>0.97249817980400866</v>
      </c>
      <c r="AM168">
        <f t="shared" si="282"/>
        <v>1.4318943992043227</v>
      </c>
      <c r="AN168">
        <f t="shared" si="283"/>
        <v>0.29556682198512341</v>
      </c>
      <c r="AP168">
        <f t="shared" si="284"/>
        <v>0.87154734364841835</v>
      </c>
      <c r="AQ168">
        <f t="shared" ref="AQ168:AQ231" si="333">VLOOKUP(ROUND(AP167,2),$A$15:$C$315,3)</f>
        <v>1.3766399999999999</v>
      </c>
      <c r="AR168">
        <f t="shared" si="285"/>
        <v>0.53098591549295782</v>
      </c>
      <c r="AS168">
        <f t="shared" si="286"/>
        <v>0.91685306355017371</v>
      </c>
      <c r="AT168">
        <f t="shared" si="287"/>
        <v>0.96215878345193073</v>
      </c>
      <c r="AU168">
        <f t="shared" si="262"/>
        <v>7.3479218343156183E-2</v>
      </c>
      <c r="AV168" t="str">
        <f t="shared" si="263"/>
        <v>Curl</v>
      </c>
      <c r="AW168">
        <f t="shared" si="288"/>
        <v>25.900993014384259</v>
      </c>
      <c r="AX168">
        <f t="shared" si="289"/>
        <v>0.15007541557419082</v>
      </c>
      <c r="AY168">
        <f t="shared" si="264"/>
        <v>0.9811760220269804</v>
      </c>
      <c r="AZ168">
        <f t="shared" si="290"/>
        <v>2.1459113499705951</v>
      </c>
      <c r="BA168">
        <f t="shared" si="291"/>
        <v>0.30667187978441646</v>
      </c>
      <c r="BC168">
        <f t="shared" si="292"/>
        <v>0.8458037559662106</v>
      </c>
      <c r="BD168">
        <f t="shared" ref="BD168:BD231" si="334">VLOOKUP(ROUND(BC167,2),$A$15:$C$315,3)</f>
        <v>1.4063400000000001</v>
      </c>
      <c r="BE168">
        <f t="shared" si="293"/>
        <v>0.53098591549295782</v>
      </c>
      <c r="BF168">
        <f t="shared" si="294"/>
        <v>0.90475676466582167</v>
      </c>
      <c r="BG168">
        <f t="shared" si="295"/>
        <v>0.96370977336543151</v>
      </c>
      <c r="BH168">
        <f t="shared" si="265"/>
        <v>9.8401667739102638E-2</v>
      </c>
      <c r="BI168" t="str">
        <f t="shared" si="266"/>
        <v>Curl</v>
      </c>
      <c r="BJ168">
        <f t="shared" si="296"/>
        <v>25.950950225136321</v>
      </c>
      <c r="BK168">
        <f t="shared" si="297"/>
        <v>0.14569028449942978</v>
      </c>
      <c r="BL168">
        <f t="shared" si="267"/>
        <v>0.99119697230382187</v>
      </c>
      <c r="BM168">
        <f t="shared" si="298"/>
        <v>2.8452054646823544</v>
      </c>
      <c r="BN168">
        <f t="shared" si="299"/>
        <v>0.24238073500672419</v>
      </c>
      <c r="BP168">
        <f t="shared" si="300"/>
        <v>0.83212764807835427</v>
      </c>
      <c r="BQ168">
        <f t="shared" ref="BQ168:BQ231" si="335">VLOOKUP(ROUND(BP167,2),$A$15:$C$315,3)</f>
        <v>1.4159999999999999</v>
      </c>
      <c r="BR168">
        <f t="shared" si="301"/>
        <v>0.52957746478873247</v>
      </c>
      <c r="BS168">
        <f t="shared" si="302"/>
        <v>0.9067393488132931</v>
      </c>
      <c r="BT168">
        <f t="shared" si="303"/>
        <v>0.98135104954823127</v>
      </c>
      <c r="BU168">
        <f t="shared" si="268"/>
        <v>0.11967430150334857</v>
      </c>
      <c r="BV168" t="str">
        <f t="shared" si="269"/>
        <v>Curl</v>
      </c>
      <c r="BW168">
        <f t="shared" si="304"/>
        <v>26.048603158667795</v>
      </c>
      <c r="BX168">
        <f t="shared" si="305"/>
        <v>0.12204247222009194</v>
      </c>
      <c r="BY168">
        <f t="shared" si="270"/>
        <v>1.0121506331256787</v>
      </c>
      <c r="BZ168">
        <f t="shared" si="306"/>
        <v>3.3892350641357245</v>
      </c>
      <c r="CA168">
        <f t="shared" si="307"/>
        <v>0.14039726014479934</v>
      </c>
      <c r="CC168">
        <f t="shared" si="308"/>
        <v>0.84467539258322455</v>
      </c>
      <c r="CD168">
        <f t="shared" ref="CD168:CD231" si="336">VLOOKUP(ROUND(CC167,2),$A$15:$C$315,3)</f>
        <v>1.4063400000000001</v>
      </c>
      <c r="CE168">
        <f t="shared" si="309"/>
        <v>0.52464788732394374</v>
      </c>
      <c r="CF168">
        <f t="shared" si="310"/>
        <v>0.94688247144759063</v>
      </c>
      <c r="CG168">
        <f t="shared" si="311"/>
        <v>1.0490895503119579</v>
      </c>
      <c r="CH168">
        <f t="shared" si="271"/>
        <v>0.11945005403405279</v>
      </c>
      <c r="CI168" t="str">
        <f t="shared" si="272"/>
        <v>Curl</v>
      </c>
      <c r="CJ168">
        <f t="shared" si="312"/>
        <v>25.812499594828498</v>
      </c>
      <c r="CK168">
        <f t="shared" si="313"/>
        <v>4.5182600134295578E-2</v>
      </c>
      <c r="CL168">
        <f t="shared" si="273"/>
        <v>1.0520259587961696</v>
      </c>
      <c r="CM168">
        <f t="shared" si="314"/>
        <v>3.2545136360480234</v>
      </c>
      <c r="CN168">
        <f t="shared" si="315"/>
        <v>1.8674719413296594E-2</v>
      </c>
    </row>
    <row r="169" spans="1:92" x14ac:dyDescent="0.25">
      <c r="A169">
        <v>1.54</v>
      </c>
      <c r="B169">
        <f t="shared" si="331"/>
        <v>1.0999999999999999E-2</v>
      </c>
      <c r="C169">
        <f t="shared" si="253"/>
        <v>0.65999999999999992</v>
      </c>
      <c r="D169">
        <f t="shared" si="322"/>
        <v>0.51111111111111074</v>
      </c>
      <c r="E169">
        <f t="shared" si="254"/>
        <v>0.77441077441077399</v>
      </c>
      <c r="F169">
        <f t="shared" si="255"/>
        <v>8.5185185185185138E-3</v>
      </c>
      <c r="H169">
        <v>146</v>
      </c>
      <c r="I169">
        <v>14.6</v>
      </c>
      <c r="J169">
        <f t="shared" si="274"/>
        <v>1.0661173333333325</v>
      </c>
      <c r="K169">
        <f t="shared" si="316"/>
        <v>1.1634599999999999</v>
      </c>
      <c r="L169">
        <f t="shared" si="275"/>
        <v>0.98801964948006482</v>
      </c>
      <c r="M169" t="str">
        <f t="shared" si="258"/>
        <v>No Curl</v>
      </c>
      <c r="N169">
        <f t="shared" si="317"/>
        <v>24.54858866666665</v>
      </c>
      <c r="P169">
        <f t="shared" si="323"/>
        <v>0.90931338954933816</v>
      </c>
      <c r="Q169">
        <f t="shared" si="318"/>
        <v>1.3353599999999999</v>
      </c>
      <c r="R169">
        <f t="shared" si="324"/>
        <v>0.53239436619718317</v>
      </c>
      <c r="S169">
        <f t="shared" si="325"/>
        <v>0.92477706394459869</v>
      </c>
      <c r="T169">
        <f t="shared" si="326"/>
        <v>0.94024073833985944</v>
      </c>
      <c r="U169">
        <f t="shared" si="327"/>
        <v>2.4110599728112247E-2</v>
      </c>
      <c r="V169" t="str">
        <f t="shared" si="328"/>
        <v>Curl</v>
      </c>
      <c r="W169">
        <f t="shared" si="320"/>
        <v>25.900519536549421</v>
      </c>
      <c r="X169">
        <f t="shared" si="321"/>
        <v>0.14164282176316403</v>
      </c>
      <c r="Y169">
        <f t="shared" si="329"/>
        <v>0.94573429354292715</v>
      </c>
      <c r="Z169">
        <f t="shared" si="330"/>
        <v>0.730370585550143</v>
      </c>
      <c r="AA169">
        <f t="shared" si="319"/>
        <v>0.31205787331019669</v>
      </c>
      <c r="AC169">
        <f t="shared" si="276"/>
        <v>0.88169495588768509</v>
      </c>
      <c r="AD169">
        <f t="shared" si="332"/>
        <v>1.3665</v>
      </c>
      <c r="AE169">
        <f t="shared" si="277"/>
        <v>0.53239436619718317</v>
      </c>
      <c r="AF169">
        <f t="shared" si="278"/>
        <v>0.91196486975289948</v>
      </c>
      <c r="AG169">
        <f t="shared" si="279"/>
        <v>0.94223478361811286</v>
      </c>
      <c r="AH169">
        <f t="shared" si="259"/>
        <v>4.8602873053115725E-2</v>
      </c>
      <c r="AI169" t="str">
        <f t="shared" si="260"/>
        <v>Curl</v>
      </c>
      <c r="AJ169">
        <f t="shared" si="280"/>
        <v>25.946988638900049</v>
      </c>
      <c r="AK169">
        <f t="shared" si="281"/>
        <v>0.14724716335246371</v>
      </c>
      <c r="AL169">
        <f t="shared" si="261"/>
        <v>0.9543656418224612</v>
      </c>
      <c r="AM169">
        <f t="shared" si="282"/>
        <v>1.459105606608377</v>
      </c>
      <c r="AN169">
        <f t="shared" si="283"/>
        <v>0.30614263523051449</v>
      </c>
      <c r="AP169">
        <f t="shared" si="284"/>
        <v>0.85399111078941814</v>
      </c>
      <c r="AQ169">
        <f t="shared" si="333"/>
        <v>1.3965599999999998</v>
      </c>
      <c r="AR169">
        <f t="shared" si="285"/>
        <v>0.53239436619718317</v>
      </c>
      <c r="AS169">
        <f t="shared" si="286"/>
        <v>0.89838420354104054</v>
      </c>
      <c r="AT169">
        <f t="shared" si="287"/>
        <v>0.94277729629266449</v>
      </c>
      <c r="AU169">
        <f t="shared" si="262"/>
        <v>7.3479218343156183E-2</v>
      </c>
      <c r="AV169" t="str">
        <f t="shared" si="263"/>
        <v>Curl</v>
      </c>
      <c r="AW169">
        <f t="shared" si="288"/>
        <v>25.992678320739277</v>
      </c>
      <c r="AX169">
        <f t="shared" si="289"/>
        <v>0.15487840999943642</v>
      </c>
      <c r="AY169">
        <f t="shared" si="264"/>
        <v>0.96272036242604508</v>
      </c>
      <c r="AZ169">
        <f t="shared" si="290"/>
        <v>2.187068965623356</v>
      </c>
      <c r="BA169">
        <f t="shared" si="291"/>
        <v>0.31779324867782027</v>
      </c>
      <c r="BC169">
        <f t="shared" si="292"/>
        <v>0.82834078450605275</v>
      </c>
      <c r="BD169">
        <f t="shared" si="334"/>
        <v>1.4159999999999999</v>
      </c>
      <c r="BE169">
        <f t="shared" si="293"/>
        <v>0.53239436619718317</v>
      </c>
      <c r="BF169">
        <f t="shared" si="294"/>
        <v>0.88607661404188043</v>
      </c>
      <c r="BG169">
        <f t="shared" si="295"/>
        <v>0.94381244357770699</v>
      </c>
      <c r="BH169">
        <f t="shared" si="265"/>
        <v>9.8401667739102638E-2</v>
      </c>
      <c r="BI169" t="str">
        <f t="shared" si="266"/>
        <v>Curl</v>
      </c>
      <c r="BJ169">
        <f t="shared" si="296"/>
        <v>26.041425901602903</v>
      </c>
      <c r="BK169">
        <f t="shared" si="297"/>
        <v>0.15060285074634672</v>
      </c>
      <c r="BL169">
        <f t="shared" si="267"/>
        <v>0.97254029101243955</v>
      </c>
      <c r="BM169">
        <f t="shared" si="298"/>
        <v>2.8998325420814068</v>
      </c>
      <c r="BN169">
        <f t="shared" si="299"/>
        <v>0.25320365015491209</v>
      </c>
      <c r="BP169">
        <f t="shared" si="300"/>
        <v>0.81480261471207061</v>
      </c>
      <c r="BQ169">
        <f t="shared" si="335"/>
        <v>1.43496</v>
      </c>
      <c r="BR169">
        <f t="shared" si="301"/>
        <v>0.53098591549295782</v>
      </c>
      <c r="BS169">
        <f t="shared" si="302"/>
        <v>0.8878608876673495</v>
      </c>
      <c r="BT169">
        <f t="shared" si="303"/>
        <v>0.96091916062262783</v>
      </c>
      <c r="BU169">
        <f t="shared" si="268"/>
        <v>0.11967430150334857</v>
      </c>
      <c r="BV169" t="str">
        <f t="shared" si="269"/>
        <v>Curl</v>
      </c>
      <c r="BW169">
        <f t="shared" si="304"/>
        <v>26.139277093549126</v>
      </c>
      <c r="BX169">
        <f t="shared" si="305"/>
        <v>0.12706971001915071</v>
      </c>
      <c r="BY169">
        <f t="shared" si="270"/>
        <v>0.99330581830182685</v>
      </c>
      <c r="BZ169">
        <f t="shared" si="306"/>
        <v>3.45361226498393</v>
      </c>
      <c r="CA169">
        <f t="shared" si="307"/>
        <v>0.1495601852055119</v>
      </c>
      <c r="CC169">
        <f t="shared" si="308"/>
        <v>0.82795129221714059</v>
      </c>
      <c r="CD169">
        <f t="shared" si="336"/>
        <v>1.42554</v>
      </c>
      <c r="CE169">
        <f t="shared" si="309"/>
        <v>0.52605633802816909</v>
      </c>
      <c r="CF169">
        <f t="shared" si="310"/>
        <v>0.92813472808200548</v>
      </c>
      <c r="CG169">
        <f t="shared" si="311"/>
        <v>1.0283181639468717</v>
      </c>
      <c r="CH169">
        <f t="shared" si="271"/>
        <v>0.11945005403405279</v>
      </c>
      <c r="CI169" t="str">
        <f t="shared" si="272"/>
        <v>Curl</v>
      </c>
      <c r="CJ169">
        <f t="shared" si="312"/>
        <v>25.907187841973258</v>
      </c>
      <c r="CK169">
        <f t="shared" si="313"/>
        <v>5.0184445050608942E-2</v>
      </c>
      <c r="CL169">
        <f t="shared" si="273"/>
        <v>1.0333089999140674</v>
      </c>
      <c r="CM169">
        <f t="shared" si="314"/>
        <v>3.3135298569135241</v>
      </c>
      <c r="CN169">
        <f t="shared" si="315"/>
        <v>2.2400137476771952E-2</v>
      </c>
    </row>
    <row r="170" spans="1:92" x14ac:dyDescent="0.25">
      <c r="A170">
        <v>1.55</v>
      </c>
      <c r="B170">
        <f t="shared" si="331"/>
        <v>1.0999999999999999E-2</v>
      </c>
      <c r="C170">
        <f t="shared" si="253"/>
        <v>0.65999999999999992</v>
      </c>
      <c r="D170">
        <f t="shared" si="322"/>
        <v>0.51203703703703662</v>
      </c>
      <c r="E170">
        <f t="shared" si="254"/>
        <v>0.77581369248035859</v>
      </c>
      <c r="F170">
        <f t="shared" si="255"/>
        <v>8.5339506172839447E-3</v>
      </c>
      <c r="H170">
        <v>147</v>
      </c>
      <c r="I170">
        <v>14.7</v>
      </c>
      <c r="J170">
        <f t="shared" si="274"/>
        <v>1.0530533333333325</v>
      </c>
      <c r="K170">
        <f t="shared" si="316"/>
        <v>1.1757599999999999</v>
      </c>
      <c r="L170">
        <f t="shared" si="275"/>
        <v>0.98774618928748303</v>
      </c>
      <c r="M170" t="str">
        <f t="shared" si="258"/>
        <v>No Curl</v>
      </c>
      <c r="N170">
        <f t="shared" si="317"/>
        <v>24.654547199999982</v>
      </c>
      <c r="P170">
        <f t="shared" si="323"/>
        <v>0.89158076665711916</v>
      </c>
      <c r="Q170">
        <f t="shared" si="318"/>
        <v>1.3562399999999999</v>
      </c>
      <c r="R170">
        <f t="shared" si="324"/>
        <v>0.53380281690140852</v>
      </c>
      <c r="S170">
        <f t="shared" si="325"/>
        <v>0.90674288219519061</v>
      </c>
      <c r="T170">
        <f t="shared" si="326"/>
        <v>0.92190499773326229</v>
      </c>
      <c r="U170">
        <f t="shared" si="327"/>
        <v>2.4110599728112247E-2</v>
      </c>
      <c r="V170" t="str">
        <f t="shared" si="328"/>
        <v>Curl</v>
      </c>
      <c r="W170">
        <f t="shared" si="320"/>
        <v>25.992997242943879</v>
      </c>
      <c r="X170">
        <f t="shared" si="321"/>
        <v>0.14621215816751779</v>
      </c>
      <c r="Y170">
        <f t="shared" si="329"/>
        <v>0.92770160549230651</v>
      </c>
      <c r="Z170">
        <f t="shared" si="330"/>
        <v>0.74456833967934266</v>
      </c>
      <c r="AA170">
        <f t="shared" si="319"/>
        <v>0.32255818460126595</v>
      </c>
      <c r="AC170">
        <f t="shared" si="276"/>
        <v>0.86393467268327062</v>
      </c>
      <c r="AD170">
        <f t="shared" si="332"/>
        <v>1.38666</v>
      </c>
      <c r="AE170">
        <f t="shared" si="277"/>
        <v>0.53380281690140852</v>
      </c>
      <c r="AF170">
        <f t="shared" si="278"/>
        <v>0.89359484931540967</v>
      </c>
      <c r="AG170">
        <f t="shared" si="279"/>
        <v>0.92325502594754771</v>
      </c>
      <c r="AH170">
        <f t="shared" si="259"/>
        <v>4.8602873053115725E-2</v>
      </c>
      <c r="AI170" t="str">
        <f t="shared" si="260"/>
        <v>Curl</v>
      </c>
      <c r="AJ170">
        <f t="shared" si="280"/>
        <v>26.038185125875337</v>
      </c>
      <c r="AK170">
        <f t="shared" si="281"/>
        <v>0.15198622038893092</v>
      </c>
      <c r="AL170">
        <f t="shared" si="261"/>
        <v>0.93600169467372618</v>
      </c>
      <c r="AM170">
        <f t="shared" si="282"/>
        <v>1.4877389990588301</v>
      </c>
      <c r="AN170">
        <f t="shared" si="283"/>
        <v>0.31705723490725291</v>
      </c>
      <c r="AP170">
        <f t="shared" si="284"/>
        <v>0.83622235844210224</v>
      </c>
      <c r="AQ170">
        <f t="shared" si="333"/>
        <v>1.4159999999999999</v>
      </c>
      <c r="AR170">
        <f t="shared" si="285"/>
        <v>0.53380281690140852</v>
      </c>
      <c r="AS170">
        <f t="shared" si="286"/>
        <v>0.87969177662490405</v>
      </c>
      <c r="AT170">
        <f t="shared" si="287"/>
        <v>0.92316119480770742</v>
      </c>
      <c r="AU170">
        <f t="shared" si="262"/>
        <v>7.3479218343156183E-2</v>
      </c>
      <c r="AV170" t="str">
        <f t="shared" si="263"/>
        <v>Curl</v>
      </c>
      <c r="AW170">
        <f t="shared" si="288"/>
        <v>26.082516741093382</v>
      </c>
      <c r="AX170">
        <f t="shared" si="289"/>
        <v>0.15978166571758265</v>
      </c>
      <c r="AY170">
        <f t="shared" si="264"/>
        <v>0.94404182143348525</v>
      </c>
      <c r="AZ170">
        <f t="shared" si="290"/>
        <v>2.2303633436934245</v>
      </c>
      <c r="BA170">
        <f t="shared" si="291"/>
        <v>0.32926487488004841</v>
      </c>
      <c r="BC170">
        <f t="shared" si="292"/>
        <v>0.81067398207277286</v>
      </c>
      <c r="BD170">
        <f t="shared" si="334"/>
        <v>1.43496</v>
      </c>
      <c r="BE170">
        <f t="shared" si="293"/>
        <v>0.53380281690140852</v>
      </c>
      <c r="BF170">
        <f t="shared" si="294"/>
        <v>0.86717842530865008</v>
      </c>
      <c r="BG170">
        <f t="shared" si="295"/>
        <v>0.92368286854452619</v>
      </c>
      <c r="BH170">
        <f t="shared" si="265"/>
        <v>9.8401667739102638E-2</v>
      </c>
      <c r="BI170" t="str">
        <f t="shared" si="266"/>
        <v>Curl</v>
      </c>
      <c r="BJ170">
        <f t="shared" si="296"/>
        <v>26.130033563007093</v>
      </c>
      <c r="BK170">
        <f t="shared" si="297"/>
        <v>0.15561307694029816</v>
      </c>
      <c r="BL170">
        <f t="shared" si="267"/>
        <v>0.95366678054399323</v>
      </c>
      <c r="BM170">
        <f t="shared" si="298"/>
        <v>2.957272100552689</v>
      </c>
      <c r="BN170">
        <f t="shared" si="299"/>
        <v>0.26438429459534207</v>
      </c>
      <c r="BP170">
        <f t="shared" si="300"/>
        <v>0.79728254552904565</v>
      </c>
      <c r="BQ170">
        <f t="shared" si="335"/>
        <v>1.4534399999999998</v>
      </c>
      <c r="BR170">
        <f t="shared" si="301"/>
        <v>0.53239436619718317</v>
      </c>
      <c r="BS170">
        <f t="shared" si="302"/>
        <v>0.86876990305835822</v>
      </c>
      <c r="BT170">
        <f t="shared" si="303"/>
        <v>0.94025726058767034</v>
      </c>
      <c r="BU170">
        <f t="shared" si="268"/>
        <v>0.11967430150334857</v>
      </c>
      <c r="BV170" t="str">
        <f t="shared" si="269"/>
        <v>Curl</v>
      </c>
      <c r="BW170">
        <f t="shared" si="304"/>
        <v>26.228063182315861</v>
      </c>
      <c r="BX170">
        <f t="shared" si="305"/>
        <v>0.13219200177823254</v>
      </c>
      <c r="BY170">
        <f t="shared" si="270"/>
        <v>0.97425018366591876</v>
      </c>
      <c r="BZ170">
        <f t="shared" si="306"/>
        <v>3.5212467972179642</v>
      </c>
      <c r="CA170">
        <f t="shared" si="307"/>
        <v>0.15908867165501628</v>
      </c>
      <c r="CC170">
        <f t="shared" si="308"/>
        <v>0.81112733830451444</v>
      </c>
      <c r="CD170">
        <f t="shared" si="336"/>
        <v>1.43496</v>
      </c>
      <c r="CE170">
        <f t="shared" si="309"/>
        <v>0.52746478873239444</v>
      </c>
      <c r="CF170">
        <f t="shared" si="310"/>
        <v>0.90927504873040388</v>
      </c>
      <c r="CG170">
        <f t="shared" si="311"/>
        <v>1.0074227591562948</v>
      </c>
      <c r="CH170">
        <f t="shared" si="271"/>
        <v>0.11945005403405279</v>
      </c>
      <c r="CI170" t="str">
        <f t="shared" si="272"/>
        <v>Curl</v>
      </c>
      <c r="CJ170">
        <f t="shared" si="312"/>
        <v>26.000001314781457</v>
      </c>
      <c r="CK170">
        <f t="shared" si="313"/>
        <v>5.5230984101907583E-2</v>
      </c>
      <c r="CL170">
        <f t="shared" si="273"/>
        <v>1.0144814359196301</v>
      </c>
      <c r="CM170">
        <f t="shared" si="314"/>
        <v>3.3750955905835913</v>
      </c>
      <c r="CN170">
        <f t="shared" si="315"/>
        <v>2.6483979915013278E-2</v>
      </c>
    </row>
    <row r="171" spans="1:92" x14ac:dyDescent="0.25">
      <c r="A171">
        <v>1.56</v>
      </c>
      <c r="B171">
        <f t="shared" si="331"/>
        <v>1.0999999999999999E-2</v>
      </c>
      <c r="C171">
        <f t="shared" si="253"/>
        <v>0.65999999999999992</v>
      </c>
      <c r="D171">
        <f t="shared" si="322"/>
        <v>0.51296296296296251</v>
      </c>
      <c r="E171">
        <f t="shared" si="254"/>
        <v>0.77721661054994329</v>
      </c>
      <c r="F171">
        <f t="shared" si="255"/>
        <v>8.5493827160493755E-3</v>
      </c>
      <c r="H171">
        <v>148</v>
      </c>
      <c r="I171">
        <v>14.8</v>
      </c>
      <c r="J171">
        <f t="shared" si="274"/>
        <v>1.0397199999999991</v>
      </c>
      <c r="K171">
        <f t="shared" si="316"/>
        <v>1.1999999999999997</v>
      </c>
      <c r="L171">
        <f t="shared" si="275"/>
        <v>0.9873384064118309</v>
      </c>
      <c r="M171" t="str">
        <f t="shared" si="258"/>
        <v>No Curl</v>
      </c>
      <c r="N171">
        <f t="shared" si="317"/>
        <v>24.759185866666648</v>
      </c>
      <c r="P171">
        <f t="shared" si="323"/>
        <v>0.8736176032699261</v>
      </c>
      <c r="Q171">
        <f t="shared" si="318"/>
        <v>1.3766399999999999</v>
      </c>
      <c r="R171">
        <f t="shared" si="324"/>
        <v>0.53521126760563387</v>
      </c>
      <c r="S171">
        <f t="shared" si="325"/>
        <v>0.88847423940681325</v>
      </c>
      <c r="T171">
        <f t="shared" si="326"/>
        <v>0.90333087554370062</v>
      </c>
      <c r="U171">
        <f t="shared" si="327"/>
        <v>2.4110599728112247E-2</v>
      </c>
      <c r="V171" t="str">
        <f t="shared" si="328"/>
        <v>Curl</v>
      </c>
      <c r="W171">
        <f t="shared" si="320"/>
        <v>26.083671531163397</v>
      </c>
      <c r="X171">
        <f t="shared" si="321"/>
        <v>0.15088701329809617</v>
      </c>
      <c r="Y171">
        <f t="shared" si="329"/>
        <v>0.90943453622036485</v>
      </c>
      <c r="Z171">
        <f t="shared" si="330"/>
        <v>0.75952474368610712</v>
      </c>
      <c r="AA171">
        <f t="shared" si="319"/>
        <v>0.33339278871906763</v>
      </c>
      <c r="AC171">
        <f t="shared" si="276"/>
        <v>0.84595553391147005</v>
      </c>
      <c r="AD171">
        <f t="shared" si="332"/>
        <v>1.4063400000000001</v>
      </c>
      <c r="AE171">
        <f t="shared" si="277"/>
        <v>0.53521126760563387</v>
      </c>
      <c r="AF171">
        <f t="shared" si="278"/>
        <v>0.87499845966975642</v>
      </c>
      <c r="AG171">
        <f t="shared" si="279"/>
        <v>0.90404138542804191</v>
      </c>
      <c r="AH171">
        <f t="shared" si="259"/>
        <v>4.8602873053115725E-2</v>
      </c>
      <c r="AI171" t="str">
        <f t="shared" si="260"/>
        <v>Curl</v>
      </c>
      <c r="AJ171">
        <f t="shared" si="280"/>
        <v>26.127544610806879</v>
      </c>
      <c r="AK171">
        <f t="shared" si="281"/>
        <v>0.15682682677820381</v>
      </c>
      <c r="AL171">
        <f t="shared" si="261"/>
        <v>0.91741170084972123</v>
      </c>
      <c r="AM171">
        <f t="shared" si="282"/>
        <v>1.5178928182585993</v>
      </c>
      <c r="AN171">
        <f t="shared" si="283"/>
        <v>0.32831770745608196</v>
      </c>
      <c r="AP171">
        <f t="shared" si="284"/>
        <v>0.81834566888402305</v>
      </c>
      <c r="AQ171">
        <f t="shared" si="333"/>
        <v>1.42554</v>
      </c>
      <c r="AR171">
        <f t="shared" si="285"/>
        <v>0.53521126760563387</v>
      </c>
      <c r="AS171">
        <f t="shared" si="286"/>
        <v>0.86088580158877093</v>
      </c>
      <c r="AT171">
        <f t="shared" si="287"/>
        <v>0.90342593429352036</v>
      </c>
      <c r="AU171">
        <f t="shared" si="262"/>
        <v>7.3479218343156183E-2</v>
      </c>
      <c r="AV171" t="str">
        <f t="shared" si="263"/>
        <v>Curl</v>
      </c>
      <c r="AW171">
        <f t="shared" si="288"/>
        <v>26.170485918755872</v>
      </c>
      <c r="AX171">
        <f t="shared" si="289"/>
        <v>0.16473018900019157</v>
      </c>
      <c r="AY171">
        <f t="shared" si="264"/>
        <v>0.92525038264664883</v>
      </c>
      <c r="AZ171">
        <f t="shared" si="290"/>
        <v>2.2756846644394182</v>
      </c>
      <c r="BA171">
        <f t="shared" si="291"/>
        <v>0.34108801496936575</v>
      </c>
      <c r="BC171">
        <f t="shared" si="292"/>
        <v>0.7928083651810981</v>
      </c>
      <c r="BD171">
        <f t="shared" si="334"/>
        <v>1.4534399999999998</v>
      </c>
      <c r="BE171">
        <f t="shared" si="293"/>
        <v>0.53521126760563387</v>
      </c>
      <c r="BF171">
        <f t="shared" si="294"/>
        <v>0.84806756463482202</v>
      </c>
      <c r="BG171">
        <f t="shared" si="295"/>
        <v>0.90332676408854495</v>
      </c>
      <c r="BH171">
        <f t="shared" si="265"/>
        <v>9.8401667739102638E-2</v>
      </c>
      <c r="BI171" t="str">
        <f t="shared" si="266"/>
        <v>Curl</v>
      </c>
      <c r="BJ171">
        <f t="shared" si="296"/>
        <v>26.216751405537959</v>
      </c>
      <c r="BK171">
        <f t="shared" si="297"/>
        <v>0.160718307388174</v>
      </c>
      <c r="BL171">
        <f t="shared" si="267"/>
        <v>0.93458189014045689</v>
      </c>
      <c r="BM171">
        <f t="shared" si="298"/>
        <v>3.0177172431518002</v>
      </c>
      <c r="BN171">
        <f t="shared" si="299"/>
        <v>0.27592929225030288</v>
      </c>
      <c r="BP171">
        <f t="shared" si="300"/>
        <v>0.77966353614397221</v>
      </c>
      <c r="BQ171">
        <f t="shared" si="335"/>
        <v>1.4625000000000001</v>
      </c>
      <c r="BR171">
        <f t="shared" si="301"/>
        <v>0.53380281690140852</v>
      </c>
      <c r="BS171">
        <f t="shared" si="302"/>
        <v>0.84957110689595439</v>
      </c>
      <c r="BT171">
        <f t="shared" si="303"/>
        <v>0.91947867764793623</v>
      </c>
      <c r="BU171">
        <f t="shared" si="268"/>
        <v>0.11967430150334857</v>
      </c>
      <c r="BV171" t="str">
        <f t="shared" si="269"/>
        <v>Curl</v>
      </c>
      <c r="BW171">
        <f t="shared" si="304"/>
        <v>26.314940172621696</v>
      </c>
      <c r="BX171">
        <f t="shared" si="305"/>
        <v>0.1373570293006833</v>
      </c>
      <c r="BY171">
        <f t="shared" si="270"/>
        <v>0.9550883609826174</v>
      </c>
      <c r="BZ171">
        <f t="shared" si="306"/>
        <v>3.5919849308415155</v>
      </c>
      <c r="CA171">
        <f t="shared" si="307"/>
        <v>0.16898389164053854</v>
      </c>
      <c r="CC171">
        <f t="shared" si="308"/>
        <v>0.79411376148278801</v>
      </c>
      <c r="CD171">
        <f t="shared" si="336"/>
        <v>1.4534399999999998</v>
      </c>
      <c r="CE171">
        <f t="shared" si="309"/>
        <v>0.52887323943661979</v>
      </c>
      <c r="CF171">
        <f t="shared" si="310"/>
        <v>0.89020280179320832</v>
      </c>
      <c r="CG171">
        <f t="shared" si="311"/>
        <v>0.98629184210363019</v>
      </c>
      <c r="CH171">
        <f t="shared" si="271"/>
        <v>0.11945005403405279</v>
      </c>
      <c r="CI171" t="str">
        <f t="shared" si="272"/>
        <v>Curl</v>
      </c>
      <c r="CJ171">
        <f t="shared" si="312"/>
        <v>26.090928819654497</v>
      </c>
      <c r="CK171">
        <f t="shared" si="313"/>
        <v>6.0372562351180943E-2</v>
      </c>
      <c r="CL171">
        <f t="shared" si="273"/>
        <v>0.99544290282648129</v>
      </c>
      <c r="CM171">
        <f t="shared" si="314"/>
        <v>3.4397235556665202</v>
      </c>
      <c r="CN171">
        <f t="shared" si="315"/>
        <v>3.093474698092917E-2</v>
      </c>
    </row>
    <row r="172" spans="1:92" x14ac:dyDescent="0.25">
      <c r="A172">
        <v>1.57</v>
      </c>
      <c r="B172">
        <f t="shared" si="331"/>
        <v>1.0999999999999999E-2</v>
      </c>
      <c r="C172">
        <f t="shared" si="253"/>
        <v>0.65999999999999992</v>
      </c>
      <c r="D172">
        <f t="shared" si="322"/>
        <v>0.5138888888888884</v>
      </c>
      <c r="E172">
        <f t="shared" si="254"/>
        <v>0.77861952861952799</v>
      </c>
      <c r="F172">
        <f t="shared" si="255"/>
        <v>8.5648148148148081E-3</v>
      </c>
      <c r="H172">
        <v>149</v>
      </c>
      <c r="I172">
        <v>14.9</v>
      </c>
      <c r="J172">
        <f t="shared" si="274"/>
        <v>1.0262539999999991</v>
      </c>
      <c r="K172">
        <f t="shared" si="316"/>
        <v>1.2119399999999998</v>
      </c>
      <c r="L172">
        <f t="shared" si="275"/>
        <v>0.98704843611741622</v>
      </c>
      <c r="M172" t="str">
        <f t="shared" si="258"/>
        <v>No Curl</v>
      </c>
      <c r="N172">
        <f t="shared" si="317"/>
        <v>24.862484566666648</v>
      </c>
      <c r="P172">
        <f t="shared" si="323"/>
        <v>0.8554291457692389</v>
      </c>
      <c r="Q172">
        <f t="shared" si="318"/>
        <v>1.3965599999999998</v>
      </c>
      <c r="R172">
        <f t="shared" si="324"/>
        <v>0.53661971830985922</v>
      </c>
      <c r="S172">
        <f t="shared" si="325"/>
        <v>0.86997647118028043</v>
      </c>
      <c r="T172">
        <f t="shared" si="326"/>
        <v>0.88452379659132219</v>
      </c>
      <c r="U172">
        <f t="shared" si="327"/>
        <v>2.4110599728112247E-2</v>
      </c>
      <c r="V172" t="str">
        <f t="shared" si="328"/>
        <v>Curl</v>
      </c>
      <c r="W172">
        <f t="shared" si="320"/>
        <v>26.172518955104078</v>
      </c>
      <c r="X172">
        <f t="shared" si="321"/>
        <v>0.15566472124418793</v>
      </c>
      <c r="Y172">
        <f t="shared" si="329"/>
        <v>0.89093842699129966</v>
      </c>
      <c r="Z172">
        <f t="shared" si="330"/>
        <v>0.7752936239437096</v>
      </c>
      <c r="AA172">
        <f t="shared" si="319"/>
        <v>0.34456886420175603</v>
      </c>
      <c r="AC172">
        <f t="shared" si="276"/>
        <v>0.82786518634363571</v>
      </c>
      <c r="AD172">
        <f t="shared" si="332"/>
        <v>1.4159999999999999</v>
      </c>
      <c r="AE172">
        <f t="shared" si="277"/>
        <v>0.53661971830985922</v>
      </c>
      <c r="AF172">
        <f t="shared" si="278"/>
        <v>0.85628704326284855</v>
      </c>
      <c r="AG172">
        <f t="shared" si="279"/>
        <v>0.88470890018206061</v>
      </c>
      <c r="AH172">
        <f t="shared" si="259"/>
        <v>4.8602873053115725E-2</v>
      </c>
      <c r="AI172" t="str">
        <f t="shared" si="260"/>
        <v>Curl</v>
      </c>
      <c r="AJ172">
        <f t="shared" si="280"/>
        <v>26.215044456773853</v>
      </c>
      <c r="AK172">
        <f t="shared" si="281"/>
        <v>0.16171331889354565</v>
      </c>
      <c r="AL172">
        <f t="shared" si="261"/>
        <v>0.89870698692998352</v>
      </c>
      <c r="AM172">
        <f t="shared" si="282"/>
        <v>1.5494922208379527</v>
      </c>
      <c r="AN172">
        <f t="shared" si="283"/>
        <v>0.33992532948141146</v>
      </c>
      <c r="AP172">
        <f t="shared" si="284"/>
        <v>0.80026410044035756</v>
      </c>
      <c r="AQ172">
        <f t="shared" si="333"/>
        <v>1.4442600000000001</v>
      </c>
      <c r="AR172">
        <f t="shared" si="285"/>
        <v>0.53661971830985922</v>
      </c>
      <c r="AS172">
        <f t="shared" si="286"/>
        <v>0.84186429743046742</v>
      </c>
      <c r="AT172">
        <f t="shared" si="287"/>
        <v>0.88346449442057862</v>
      </c>
      <c r="AU172">
        <f t="shared" si="262"/>
        <v>7.3479218343156183E-2</v>
      </c>
      <c r="AV172" t="str">
        <f t="shared" si="263"/>
        <v>Curl</v>
      </c>
      <c r="AW172">
        <f t="shared" si="288"/>
        <v>26.256574498914748</v>
      </c>
      <c r="AX172">
        <f t="shared" si="289"/>
        <v>0.1697749861898771</v>
      </c>
      <c r="AY172">
        <f t="shared" si="264"/>
        <v>0.90624419480631935</v>
      </c>
      <c r="AZ172">
        <f t="shared" si="290"/>
        <v>2.3234373235506807</v>
      </c>
      <c r="BA172">
        <f t="shared" si="291"/>
        <v>0.35327127988556406</v>
      </c>
      <c r="BC172">
        <f t="shared" si="292"/>
        <v>0.77474895327634219</v>
      </c>
      <c r="BD172">
        <f t="shared" si="334"/>
        <v>1.4714399999999999</v>
      </c>
      <c r="BE172">
        <f t="shared" si="293"/>
        <v>0.53661971830985922</v>
      </c>
      <c r="BF172">
        <f t="shared" si="294"/>
        <v>0.82874940132393793</v>
      </c>
      <c r="BG172">
        <f t="shared" si="295"/>
        <v>0.88274984937153278</v>
      </c>
      <c r="BH172">
        <f t="shared" si="265"/>
        <v>9.8401667739102638E-2</v>
      </c>
      <c r="BI172" t="str">
        <f t="shared" si="266"/>
        <v>Curl</v>
      </c>
      <c r="BJ172">
        <f t="shared" si="296"/>
        <v>26.301558162001442</v>
      </c>
      <c r="BK172">
        <f t="shared" si="297"/>
        <v>0.16591588744591945</v>
      </c>
      <c r="BL172">
        <f t="shared" si="267"/>
        <v>0.9152910802653349</v>
      </c>
      <c r="BM172">
        <f t="shared" si="298"/>
        <v>3.0813798513075752</v>
      </c>
      <c r="BN172">
        <f t="shared" si="299"/>
        <v>0.28784507936749182</v>
      </c>
      <c r="BP172">
        <f t="shared" si="300"/>
        <v>0.76185691625872687</v>
      </c>
      <c r="BQ172">
        <f t="shared" si="335"/>
        <v>1.4802599999999999</v>
      </c>
      <c r="BR172">
        <f t="shared" si="301"/>
        <v>0.53521126760563387</v>
      </c>
      <c r="BS172">
        <f t="shared" si="302"/>
        <v>0.83016787836893768</v>
      </c>
      <c r="BT172">
        <f t="shared" si="303"/>
        <v>0.89847884047914828</v>
      </c>
      <c r="BU172">
        <f t="shared" si="268"/>
        <v>0.11967430150334857</v>
      </c>
      <c r="BV172" t="str">
        <f t="shared" si="269"/>
        <v>Curl</v>
      </c>
      <c r="BW172">
        <f t="shared" si="304"/>
        <v>26.39989728331129</v>
      </c>
      <c r="BX172">
        <f t="shared" si="305"/>
        <v>0.14261314126541447</v>
      </c>
      <c r="BY172">
        <f t="shared" si="270"/>
        <v>0.93572403968437334</v>
      </c>
      <c r="BZ172">
        <f t="shared" si="306"/>
        <v>3.6664197811391732</v>
      </c>
      <c r="CA172">
        <f t="shared" si="307"/>
        <v>0.17925399518869436</v>
      </c>
      <c r="CC172">
        <f t="shared" si="308"/>
        <v>0.77691535625505559</v>
      </c>
      <c r="CD172">
        <f t="shared" si="336"/>
        <v>1.4714399999999999</v>
      </c>
      <c r="CE172">
        <f t="shared" si="309"/>
        <v>0.53028169014084514</v>
      </c>
      <c r="CF172">
        <f t="shared" si="310"/>
        <v>0.87092336191608666</v>
      </c>
      <c r="CG172">
        <f t="shared" si="311"/>
        <v>0.96493136757711917</v>
      </c>
      <c r="CH172">
        <f t="shared" si="271"/>
        <v>0.11945005403405279</v>
      </c>
      <c r="CI172" t="str">
        <f t="shared" si="272"/>
        <v>Curl</v>
      </c>
      <c r="CJ172">
        <f t="shared" si="312"/>
        <v>26.179949099833816</v>
      </c>
      <c r="CK172">
        <f t="shared" si="313"/>
        <v>6.5606526951003025E-2</v>
      </c>
      <c r="CL172">
        <f t="shared" si="273"/>
        <v>0.97619888076054062</v>
      </c>
      <c r="CM172">
        <f t="shared" si="314"/>
        <v>3.5076155929757169</v>
      </c>
      <c r="CN172">
        <f t="shared" si="315"/>
        <v>3.5758877583695621E-2</v>
      </c>
    </row>
    <row r="173" spans="1:92" x14ac:dyDescent="0.25">
      <c r="A173">
        <v>1.58</v>
      </c>
      <c r="B173">
        <f t="shared" si="331"/>
        <v>1.0999999999999999E-2</v>
      </c>
      <c r="C173">
        <f t="shared" si="253"/>
        <v>0.65999999999999992</v>
      </c>
      <c r="D173">
        <f t="shared" si="322"/>
        <v>0.51481481481481428</v>
      </c>
      <c r="E173">
        <f t="shared" si="254"/>
        <v>0.78002244668911269</v>
      </c>
      <c r="F173">
        <f t="shared" si="255"/>
        <v>8.5802469135802389E-3</v>
      </c>
      <c r="H173">
        <v>150</v>
      </c>
      <c r="I173">
        <v>15</v>
      </c>
      <c r="J173">
        <f t="shared" si="274"/>
        <v>1.0126566666666659</v>
      </c>
      <c r="K173">
        <f t="shared" si="316"/>
        <v>1.22376</v>
      </c>
      <c r="L173">
        <f t="shared" si="275"/>
        <v>0.98675051855258711</v>
      </c>
      <c r="M173" t="str">
        <f t="shared" si="258"/>
        <v>No Curl</v>
      </c>
      <c r="N173">
        <f t="shared" si="317"/>
        <v>24.96443009999998</v>
      </c>
      <c r="P173">
        <f t="shared" si="323"/>
        <v>0.8371261793136664</v>
      </c>
      <c r="Q173">
        <f t="shared" si="318"/>
        <v>1.4063400000000001</v>
      </c>
      <c r="R173">
        <f t="shared" si="324"/>
        <v>0.53802816901408457</v>
      </c>
      <c r="S173">
        <f t="shared" si="325"/>
        <v>0.85136224667331539</v>
      </c>
      <c r="T173">
        <f t="shared" si="326"/>
        <v>0.8655983140329645</v>
      </c>
      <c r="U173">
        <f t="shared" si="327"/>
        <v>2.4110599728112247E-2</v>
      </c>
      <c r="V173" t="str">
        <f t="shared" si="328"/>
        <v>Curl</v>
      </c>
      <c r="W173">
        <f t="shared" si="320"/>
        <v>26.259516602222106</v>
      </c>
      <c r="X173">
        <f t="shared" si="321"/>
        <v>0.16048894950295953</v>
      </c>
      <c r="Y173">
        <f t="shared" si="329"/>
        <v>0.87232594294743726</v>
      </c>
      <c r="Z173">
        <f t="shared" si="330"/>
        <v>0.7918368088579798</v>
      </c>
      <c r="AA173">
        <f t="shared" si="319"/>
        <v>0.35608770887744928</v>
      </c>
      <c r="AC173">
        <f t="shared" si="276"/>
        <v>0.80956373541592463</v>
      </c>
      <c r="AD173">
        <f t="shared" si="332"/>
        <v>1.43496</v>
      </c>
      <c r="AE173">
        <f t="shared" si="277"/>
        <v>0.53802816901408457</v>
      </c>
      <c r="AF173">
        <f t="shared" si="278"/>
        <v>0.83735727600022936</v>
      </c>
      <c r="AG173">
        <f t="shared" si="279"/>
        <v>0.86515081658453341</v>
      </c>
      <c r="AH173">
        <f t="shared" si="259"/>
        <v>4.8602873053115725E-2</v>
      </c>
      <c r="AI173" t="str">
        <f t="shared" si="260"/>
        <v>Curl</v>
      </c>
      <c r="AJ173">
        <f t="shared" si="280"/>
        <v>26.300673161100139</v>
      </c>
      <c r="AK173">
        <f t="shared" si="281"/>
        <v>0.16669736648350239</v>
      </c>
      <c r="AL173">
        <f t="shared" si="261"/>
        <v>0.87978429042588779</v>
      </c>
      <c r="AM173">
        <f t="shared" si="282"/>
        <v>1.5828276121189799</v>
      </c>
      <c r="AN173">
        <f t="shared" si="283"/>
        <v>0.35188882599848459</v>
      </c>
      <c r="AP173">
        <f t="shared" si="284"/>
        <v>0.78198274424029302</v>
      </c>
      <c r="AQ173">
        <f t="shared" si="333"/>
        <v>1.4625000000000001</v>
      </c>
      <c r="AR173">
        <f t="shared" si="285"/>
        <v>0.53802816901408457</v>
      </c>
      <c r="AS173">
        <f t="shared" si="286"/>
        <v>0.82263261993178338</v>
      </c>
      <c r="AT173">
        <f t="shared" si="287"/>
        <v>0.86328249562327497</v>
      </c>
      <c r="AU173">
        <f t="shared" si="262"/>
        <v>7.3479218343156183E-2</v>
      </c>
      <c r="AV173" t="str">
        <f t="shared" si="263"/>
        <v>Curl</v>
      </c>
      <c r="AW173">
        <f t="shared" si="288"/>
        <v>26.340760928657794</v>
      </c>
      <c r="AX173">
        <f t="shared" si="289"/>
        <v>0.17491339811481793</v>
      </c>
      <c r="AY173">
        <f t="shared" si="264"/>
        <v>0.88702867040645628</v>
      </c>
      <c r="AZ173">
        <f t="shared" si="290"/>
        <v>2.3737979928282567</v>
      </c>
      <c r="BA173">
        <f t="shared" si="291"/>
        <v>0.36582119517413386</v>
      </c>
      <c r="BC173">
        <f t="shared" si="292"/>
        <v>0.75650076909375397</v>
      </c>
      <c r="BD173">
        <f t="shared" si="334"/>
        <v>1.4889599999999998</v>
      </c>
      <c r="BE173">
        <f t="shared" si="293"/>
        <v>0.53802816901408457</v>
      </c>
      <c r="BF173">
        <f t="shared" si="294"/>
        <v>0.80922930819878502</v>
      </c>
      <c r="BG173">
        <f t="shared" si="295"/>
        <v>0.86195784730381519</v>
      </c>
      <c r="BH173">
        <f t="shared" si="265"/>
        <v>9.8401667739102638E-2</v>
      </c>
      <c r="BI173" t="str">
        <f t="shared" si="266"/>
        <v>Curl</v>
      </c>
      <c r="BJ173">
        <f t="shared" si="296"/>
        <v>26.384433102133837</v>
      </c>
      <c r="BK173">
        <f t="shared" si="297"/>
        <v>0.17120316364738128</v>
      </c>
      <c r="BL173">
        <f t="shared" si="267"/>
        <v>0.89579982398035907</v>
      </c>
      <c r="BM173">
        <f t="shared" si="298"/>
        <v>3.1484928860706489</v>
      </c>
      <c r="BN173">
        <f t="shared" si="299"/>
        <v>0.30013790460786016</v>
      </c>
      <c r="BP173">
        <f t="shared" si="300"/>
        <v>0.74386762978364207</v>
      </c>
      <c r="BQ173">
        <f t="shared" si="335"/>
        <v>1.4975399999999999</v>
      </c>
      <c r="BR173">
        <f t="shared" si="301"/>
        <v>0.53661971830985922</v>
      </c>
      <c r="BS173">
        <f t="shared" si="302"/>
        <v>0.81056560467727168</v>
      </c>
      <c r="BT173">
        <f t="shared" si="303"/>
        <v>0.87726357957090118</v>
      </c>
      <c r="BU173">
        <f t="shared" si="268"/>
        <v>0.11967430150334857</v>
      </c>
      <c r="BV173" t="str">
        <f t="shared" si="269"/>
        <v>Curl</v>
      </c>
      <c r="BW173">
        <f t="shared" si="304"/>
        <v>26.482914071148183</v>
      </c>
      <c r="BX173">
        <f t="shared" si="305"/>
        <v>0.14795768903356088</v>
      </c>
      <c r="BY173">
        <f t="shared" si="270"/>
        <v>0.91616274413181897</v>
      </c>
      <c r="BZ173">
        <f t="shared" si="306"/>
        <v>3.7448132185637717</v>
      </c>
      <c r="CA173">
        <f t="shared" si="307"/>
        <v>0.18990514201158809</v>
      </c>
      <c r="CC173">
        <f t="shared" si="308"/>
        <v>0.75961968244662681</v>
      </c>
      <c r="CD173">
        <f t="shared" si="336"/>
        <v>1.4802599999999999</v>
      </c>
      <c r="CE173">
        <f t="shared" si="309"/>
        <v>0.53239436619718317</v>
      </c>
      <c r="CF173">
        <f t="shared" si="310"/>
        <v>0.85153488380381259</v>
      </c>
      <c r="CG173">
        <f t="shared" si="311"/>
        <v>0.94345008516099971</v>
      </c>
      <c r="CH173">
        <f t="shared" si="271"/>
        <v>0.11945005403405279</v>
      </c>
      <c r="CI173" t="str">
        <f t="shared" si="272"/>
        <v>Curl</v>
      </c>
      <c r="CJ173">
        <f t="shared" si="312"/>
        <v>26.267041436025426</v>
      </c>
      <c r="CK173">
        <f t="shared" si="313"/>
        <v>7.0877987958610708E-2</v>
      </c>
      <c r="CL173">
        <f t="shared" si="273"/>
        <v>0.95684745884207723</v>
      </c>
      <c r="CM173">
        <f t="shared" si="314"/>
        <v>3.5786455915621316</v>
      </c>
      <c r="CN173">
        <f t="shared" si="315"/>
        <v>4.0957082467196822E-2</v>
      </c>
    </row>
    <row r="174" spans="1:92" x14ac:dyDescent="0.25">
      <c r="A174">
        <v>1.59</v>
      </c>
      <c r="B174">
        <f t="shared" si="331"/>
        <v>1.0999999999999999E-2</v>
      </c>
      <c r="C174">
        <f t="shared" si="253"/>
        <v>0.65999999999999992</v>
      </c>
      <c r="D174">
        <f t="shared" si="322"/>
        <v>0.51574074074074017</v>
      </c>
      <c r="E174">
        <f t="shared" si="254"/>
        <v>0.78142536475869728</v>
      </c>
      <c r="F174">
        <f t="shared" si="255"/>
        <v>8.5956790123456698E-3</v>
      </c>
      <c r="H174">
        <v>151</v>
      </c>
      <c r="I174">
        <v>15.1</v>
      </c>
      <c r="J174">
        <f t="shared" si="274"/>
        <v>0.99880066666666589</v>
      </c>
      <c r="K174">
        <f t="shared" si="316"/>
        <v>1.2470399999999997</v>
      </c>
      <c r="L174">
        <f t="shared" si="275"/>
        <v>0.98631717890565085</v>
      </c>
      <c r="M174" t="str">
        <f t="shared" si="258"/>
        <v>No Curl</v>
      </c>
      <c r="N174">
        <f t="shared" si="317"/>
        <v>25.065002966666647</v>
      </c>
      <c r="P174">
        <f t="shared" si="323"/>
        <v>0.81860963575171475</v>
      </c>
      <c r="Q174">
        <f t="shared" si="318"/>
        <v>1.42554</v>
      </c>
      <c r="R174">
        <f t="shared" si="324"/>
        <v>0.53873239436619724</v>
      </c>
      <c r="S174">
        <f t="shared" si="325"/>
        <v>0.83253081299332687</v>
      </c>
      <c r="T174">
        <f t="shared" si="326"/>
        <v>0.84645199023493911</v>
      </c>
      <c r="U174">
        <f t="shared" si="327"/>
        <v>2.4110599728112247E-2</v>
      </c>
      <c r="V174" t="str">
        <f t="shared" si="328"/>
        <v>Curl</v>
      </c>
      <c r="W174">
        <f t="shared" si="320"/>
        <v>26.344652826889437</v>
      </c>
      <c r="X174">
        <f t="shared" si="321"/>
        <v>0.16541594424128508</v>
      </c>
      <c r="Y174">
        <f t="shared" si="329"/>
        <v>0.85349634728720036</v>
      </c>
      <c r="Z174">
        <f t="shared" si="330"/>
        <v>0.80930723853471032</v>
      </c>
      <c r="AA174">
        <f t="shared" si="319"/>
        <v>0.36795857803590515</v>
      </c>
      <c r="AC174">
        <f t="shared" si="276"/>
        <v>0.79106012618881527</v>
      </c>
      <c r="AD174">
        <f t="shared" si="332"/>
        <v>1.4534399999999998</v>
      </c>
      <c r="AE174">
        <f t="shared" si="277"/>
        <v>0.53873239436619724</v>
      </c>
      <c r="AF174">
        <f t="shared" si="278"/>
        <v>0.81821841003975659</v>
      </c>
      <c r="AG174">
        <f t="shared" si="279"/>
        <v>0.84537669389069725</v>
      </c>
      <c r="AH174">
        <f t="shared" si="259"/>
        <v>4.8602873053115725E-2</v>
      </c>
      <c r="AI174" t="str">
        <f t="shared" si="260"/>
        <v>Curl</v>
      </c>
      <c r="AJ174">
        <f t="shared" si="280"/>
        <v>26.384408888700161</v>
      </c>
      <c r="AK174">
        <f t="shared" si="281"/>
        <v>0.17178021740063124</v>
      </c>
      <c r="AL174">
        <f t="shared" si="261"/>
        <v>0.86065288947914753</v>
      </c>
      <c r="AM174">
        <f t="shared" si="282"/>
        <v>1.6180214454725677</v>
      </c>
      <c r="AN174">
        <f t="shared" si="283"/>
        <v>0.36421522757581626</v>
      </c>
      <c r="AP174">
        <f t="shared" si="284"/>
        <v>0.76350669356204826</v>
      </c>
      <c r="AQ174">
        <f t="shared" si="333"/>
        <v>1.4802599999999999</v>
      </c>
      <c r="AR174">
        <f t="shared" si="285"/>
        <v>0.53943661971830992</v>
      </c>
      <c r="AS174">
        <f t="shared" si="286"/>
        <v>0.80319612713525379</v>
      </c>
      <c r="AT174">
        <f t="shared" si="287"/>
        <v>0.84288556070846055</v>
      </c>
      <c r="AU174">
        <f t="shared" si="262"/>
        <v>7.3479218343156183E-2</v>
      </c>
      <c r="AV174" t="str">
        <f t="shared" si="263"/>
        <v>Curl</v>
      </c>
      <c r="AW174">
        <f t="shared" si="288"/>
        <v>26.42302419065097</v>
      </c>
      <c r="AX174">
        <f t="shared" si="289"/>
        <v>0.18014276635860607</v>
      </c>
      <c r="AY174">
        <f t="shared" si="264"/>
        <v>0.86760923002112311</v>
      </c>
      <c r="AZ174">
        <f t="shared" si="290"/>
        <v>2.4269614613459529</v>
      </c>
      <c r="BA174">
        <f t="shared" si="291"/>
        <v>0.37874409842884649</v>
      </c>
      <c r="BC174">
        <f t="shared" si="292"/>
        <v>0.73815671412960482</v>
      </c>
      <c r="BD174">
        <f t="shared" si="334"/>
        <v>1.4975399999999999</v>
      </c>
      <c r="BE174">
        <f t="shared" si="293"/>
        <v>0.53943661971830992</v>
      </c>
      <c r="BF174">
        <f t="shared" si="294"/>
        <v>0.7896066620434059</v>
      </c>
      <c r="BG174">
        <f t="shared" si="295"/>
        <v>0.8410566099572061</v>
      </c>
      <c r="BH174">
        <f t="shared" si="265"/>
        <v>9.8401667739102638E-2</v>
      </c>
      <c r="BI174" t="str">
        <f t="shared" si="266"/>
        <v>Curl</v>
      </c>
      <c r="BJ174">
        <f t="shared" si="296"/>
        <v>26.465356032953714</v>
      </c>
      <c r="BK174">
        <f t="shared" si="297"/>
        <v>0.17653048385250478</v>
      </c>
      <c r="BL174">
        <f t="shared" si="267"/>
        <v>0.87620746020376006</v>
      </c>
      <c r="BM174">
        <f t="shared" si="298"/>
        <v>3.2189678493925622</v>
      </c>
      <c r="BN174">
        <f t="shared" si="299"/>
        <v>0.31280884404181475</v>
      </c>
      <c r="BP174">
        <f t="shared" si="300"/>
        <v>0.72570062548471503</v>
      </c>
      <c r="BQ174">
        <f t="shared" si="335"/>
        <v>1.5143399999999998</v>
      </c>
      <c r="BR174">
        <f t="shared" si="301"/>
        <v>0.53802816901408457</v>
      </c>
      <c r="BS174">
        <f t="shared" si="302"/>
        <v>0.7907696783119621</v>
      </c>
      <c r="BT174">
        <f t="shared" si="303"/>
        <v>0.85583873113920894</v>
      </c>
      <c r="BU174">
        <f t="shared" si="268"/>
        <v>0.11967430150334857</v>
      </c>
      <c r="BV174" t="str">
        <f t="shared" si="269"/>
        <v>Curl</v>
      </c>
      <c r="BW174">
        <f t="shared" si="304"/>
        <v>26.563970631615909</v>
      </c>
      <c r="BX174">
        <f t="shared" si="305"/>
        <v>0.15338802574070687</v>
      </c>
      <c r="BY174">
        <f t="shared" si="270"/>
        <v>0.89641001765976169</v>
      </c>
      <c r="BZ174">
        <f t="shared" si="306"/>
        <v>3.8274531960008593</v>
      </c>
      <c r="CA174">
        <f t="shared" si="307"/>
        <v>0.20094330472248259</v>
      </c>
      <c r="CC174">
        <f t="shared" si="308"/>
        <v>0.74214639878304356</v>
      </c>
      <c r="CD174">
        <f t="shared" si="336"/>
        <v>1.4975399999999999</v>
      </c>
      <c r="CE174">
        <f t="shared" si="309"/>
        <v>0.53380281690140852</v>
      </c>
      <c r="CF174">
        <f t="shared" si="310"/>
        <v>0.83194730475870815</v>
      </c>
      <c r="CG174">
        <f t="shared" si="311"/>
        <v>0.92174821073437407</v>
      </c>
      <c r="CH174">
        <f t="shared" si="271"/>
        <v>0.11945005403405279</v>
      </c>
      <c r="CI174" t="str">
        <f t="shared" si="272"/>
        <v>Curl</v>
      </c>
      <c r="CJ174">
        <f t="shared" si="312"/>
        <v>26.352194924405808</v>
      </c>
      <c r="CK174">
        <f t="shared" si="313"/>
        <v>7.6237866101931104E-2</v>
      </c>
      <c r="CL174">
        <f t="shared" si="273"/>
        <v>0.93729887178135474</v>
      </c>
      <c r="CM174">
        <f t="shared" si="314"/>
        <v>3.6533831782927573</v>
      </c>
      <c r="CN174">
        <f t="shared" si="315"/>
        <v>4.6537413986657346E-2</v>
      </c>
    </row>
    <row r="175" spans="1:92" x14ac:dyDescent="0.25">
      <c r="A175">
        <v>1.6</v>
      </c>
      <c r="B175">
        <f t="shared" si="331"/>
        <v>1.0999999999999999E-2</v>
      </c>
      <c r="C175">
        <f t="shared" si="253"/>
        <v>0.65999999999999992</v>
      </c>
      <c r="D175">
        <f t="shared" si="322"/>
        <v>0.51666666666666605</v>
      </c>
      <c r="E175">
        <f t="shared" si="254"/>
        <v>0.78282828282828198</v>
      </c>
      <c r="F175">
        <f t="shared" si="255"/>
        <v>8.6111111111111006E-3</v>
      </c>
      <c r="H175">
        <v>152</v>
      </c>
      <c r="I175">
        <v>15.2</v>
      </c>
      <c r="J175">
        <f t="shared" si="274"/>
        <v>0.98481733333333255</v>
      </c>
      <c r="K175">
        <f t="shared" si="316"/>
        <v>1.2585</v>
      </c>
      <c r="L175">
        <f t="shared" si="275"/>
        <v>0.98599987585110405</v>
      </c>
      <c r="M175" t="str">
        <f t="shared" si="258"/>
        <v>No Curl</v>
      </c>
      <c r="N175">
        <f t="shared" si="317"/>
        <v>25.164183866666647</v>
      </c>
      <c r="P175">
        <f t="shared" si="323"/>
        <v>0.79988091629116775</v>
      </c>
      <c r="Q175">
        <f t="shared" si="318"/>
        <v>1.4442600000000001</v>
      </c>
      <c r="R175">
        <f t="shared" si="324"/>
        <v>0.54014084507042259</v>
      </c>
      <c r="S175">
        <f t="shared" si="325"/>
        <v>0.81348359517687019</v>
      </c>
      <c r="T175">
        <f t="shared" si="326"/>
        <v>0.82708627406257285</v>
      </c>
      <c r="U175">
        <f t="shared" si="327"/>
        <v>2.4110599728112247E-2</v>
      </c>
      <c r="V175" t="str">
        <f t="shared" si="328"/>
        <v>Curl</v>
      </c>
      <c r="W175">
        <f t="shared" si="320"/>
        <v>26.42790590818877</v>
      </c>
      <c r="X175">
        <f t="shared" si="321"/>
        <v>0.17043912778507656</v>
      </c>
      <c r="Y175">
        <f t="shared" si="329"/>
        <v>0.83445107293792686</v>
      </c>
      <c r="Z175">
        <f t="shared" si="330"/>
        <v>0.82777990808810531</v>
      </c>
      <c r="AA175">
        <f t="shared" si="319"/>
        <v>0.38018804069688794</v>
      </c>
      <c r="AC175">
        <f t="shared" si="276"/>
        <v>0.772355748240518</v>
      </c>
      <c r="AD175">
        <f t="shared" si="332"/>
        <v>1.4714399999999999</v>
      </c>
      <c r="AE175">
        <f t="shared" si="277"/>
        <v>0.54014084507042259</v>
      </c>
      <c r="AF175">
        <f t="shared" si="278"/>
        <v>0.79887188266595044</v>
      </c>
      <c r="AG175">
        <f t="shared" si="279"/>
        <v>0.82538801709138221</v>
      </c>
      <c r="AH175">
        <f t="shared" si="259"/>
        <v>4.8602873053115725E-2</v>
      </c>
      <c r="AI175" t="str">
        <f t="shared" si="260"/>
        <v>Curl</v>
      </c>
      <c r="AJ175">
        <f t="shared" si="280"/>
        <v>26.466230729704137</v>
      </c>
      <c r="AK175">
        <f t="shared" si="281"/>
        <v>0.17695529805676427</v>
      </c>
      <c r="AL175">
        <f t="shared" si="261"/>
        <v>0.84131425323660802</v>
      </c>
      <c r="AM175">
        <f t="shared" si="282"/>
        <v>1.6552238794011145</v>
      </c>
      <c r="AN175">
        <f t="shared" si="283"/>
        <v>0.37691082342935567</v>
      </c>
      <c r="AP175">
        <f t="shared" si="284"/>
        <v>0.74484104411114505</v>
      </c>
      <c r="AQ175">
        <f t="shared" si="333"/>
        <v>1.4975399999999999</v>
      </c>
      <c r="AR175">
        <f t="shared" si="285"/>
        <v>0.54084507042253527</v>
      </c>
      <c r="AS175">
        <f t="shared" si="286"/>
        <v>0.78356017963689517</v>
      </c>
      <c r="AT175">
        <f t="shared" si="287"/>
        <v>0.82227931516264652</v>
      </c>
      <c r="AU175">
        <f t="shared" si="262"/>
        <v>7.3479218343156183E-2</v>
      </c>
      <c r="AV175" t="str">
        <f t="shared" si="263"/>
        <v>Curl</v>
      </c>
      <c r="AW175">
        <f t="shared" si="288"/>
        <v>26.503343803364494</v>
      </c>
      <c r="AX175">
        <f t="shared" si="289"/>
        <v>0.18546043335816242</v>
      </c>
      <c r="AY175">
        <f t="shared" si="264"/>
        <v>0.84799130335340145</v>
      </c>
      <c r="AZ175">
        <f t="shared" si="290"/>
        <v>2.4831429877417541</v>
      </c>
      <c r="BA175">
        <f t="shared" si="291"/>
        <v>0.39204613935555566</v>
      </c>
      <c r="BC175">
        <f t="shared" si="292"/>
        <v>0.71963144818992164</v>
      </c>
      <c r="BD175">
        <f t="shared" si="334"/>
        <v>1.5143399999999998</v>
      </c>
      <c r="BE175">
        <f t="shared" si="293"/>
        <v>0.54084507042253527</v>
      </c>
      <c r="BF175">
        <f t="shared" si="294"/>
        <v>0.76979017440317932</v>
      </c>
      <c r="BG175">
        <f t="shared" si="295"/>
        <v>0.81994890061643599</v>
      </c>
      <c r="BH175">
        <f t="shared" si="265"/>
        <v>9.8401667739102638E-2</v>
      </c>
      <c r="BI175" t="str">
        <f t="shared" si="266"/>
        <v>Curl</v>
      </c>
      <c r="BJ175">
        <f t="shared" si="296"/>
        <v>26.544316699158056</v>
      </c>
      <c r="BK175">
        <f t="shared" si="297"/>
        <v>0.18194352973515185</v>
      </c>
      <c r="BL175">
        <f t="shared" si="267"/>
        <v>0.856422961309667</v>
      </c>
      <c r="BM175">
        <f t="shared" si="298"/>
        <v>3.2934113264485307</v>
      </c>
      <c r="BN175">
        <f t="shared" si="299"/>
        <v>0.32586557448121367</v>
      </c>
      <c r="BP175">
        <f t="shared" si="300"/>
        <v>0.70744345187991453</v>
      </c>
      <c r="BQ175">
        <f t="shared" si="335"/>
        <v>1.5225599999999999</v>
      </c>
      <c r="BR175">
        <f t="shared" si="301"/>
        <v>0.53943661971830992</v>
      </c>
      <c r="BS175">
        <f t="shared" si="302"/>
        <v>0.77087549772101838</v>
      </c>
      <c r="BT175">
        <f t="shared" si="303"/>
        <v>0.834307543562122</v>
      </c>
      <c r="BU175">
        <f t="shared" si="268"/>
        <v>0.11967430150334857</v>
      </c>
      <c r="BV175" t="str">
        <f t="shared" si="269"/>
        <v>Curl</v>
      </c>
      <c r="BW175">
        <f t="shared" si="304"/>
        <v>26.643047599447105</v>
      </c>
      <c r="BX175">
        <f t="shared" si="305"/>
        <v>0.15885650652080566</v>
      </c>
      <c r="BY175">
        <f t="shared" si="270"/>
        <v>0.8765612150067722</v>
      </c>
      <c r="BZ175">
        <f t="shared" si="306"/>
        <v>3.914255411149461</v>
      </c>
      <c r="CA175">
        <f t="shared" si="307"/>
        <v>0.21236949601424907</v>
      </c>
      <c r="CC175">
        <f t="shared" si="308"/>
        <v>0.72450031093037448</v>
      </c>
      <c r="CD175">
        <f t="shared" si="336"/>
        <v>1.5143399999999998</v>
      </c>
      <c r="CE175">
        <f t="shared" si="309"/>
        <v>0.53521126760563387</v>
      </c>
      <c r="CF175">
        <f t="shared" si="310"/>
        <v>0.81216601194015325</v>
      </c>
      <c r="CG175">
        <f t="shared" si="311"/>
        <v>0.89983171294993325</v>
      </c>
      <c r="CH175">
        <f t="shared" si="271"/>
        <v>0.11945005403405279</v>
      </c>
      <c r="CI175" t="str">
        <f t="shared" si="272"/>
        <v>Curl</v>
      </c>
      <c r="CJ175">
        <f t="shared" si="312"/>
        <v>26.435389654881678</v>
      </c>
      <c r="CK175">
        <f t="shared" si="313"/>
        <v>8.1683512728137869E-2</v>
      </c>
      <c r="CL175">
        <f t="shared" si="273"/>
        <v>0.9175586444227658</v>
      </c>
      <c r="CM175">
        <f t="shared" si="314"/>
        <v>3.7320917207802196</v>
      </c>
      <c r="CN175">
        <f t="shared" si="315"/>
        <v>5.2505843245644564E-2</v>
      </c>
    </row>
    <row r="176" spans="1:92" x14ac:dyDescent="0.25">
      <c r="A176">
        <v>1.61</v>
      </c>
      <c r="B176">
        <f>0.0105</f>
        <v>1.0500000000000001E-2</v>
      </c>
      <c r="C176">
        <f t="shared" si="253"/>
        <v>0.63</v>
      </c>
      <c r="D176">
        <f t="shared" si="322"/>
        <v>0.51759259259259194</v>
      </c>
      <c r="E176">
        <f t="shared" si="254"/>
        <v>0.82157554379776498</v>
      </c>
      <c r="F176">
        <f t="shared" si="255"/>
        <v>8.6265432098765332E-3</v>
      </c>
      <c r="H176">
        <v>153</v>
      </c>
      <c r="I176">
        <v>15.3</v>
      </c>
      <c r="J176">
        <f t="shared" si="274"/>
        <v>0.97058333333333258</v>
      </c>
      <c r="K176">
        <f t="shared" si="316"/>
        <v>1.2810600000000001</v>
      </c>
      <c r="L176">
        <f t="shared" si="275"/>
        <v>0.98554655821113357</v>
      </c>
      <c r="M176" t="str">
        <f t="shared" si="258"/>
        <v>No Curl</v>
      </c>
      <c r="N176">
        <f t="shared" si="317"/>
        <v>25.26195389999998</v>
      </c>
      <c r="P176">
        <f t="shared" si="323"/>
        <v>0.78094526834643541</v>
      </c>
      <c r="Q176">
        <f t="shared" si="318"/>
        <v>1.4625000000000001</v>
      </c>
      <c r="R176">
        <f t="shared" si="324"/>
        <v>0.54154929577464794</v>
      </c>
      <c r="S176">
        <f t="shared" si="325"/>
        <v>0.79422592987525531</v>
      </c>
      <c r="T176">
        <f t="shared" si="326"/>
        <v>0.80750659140407532</v>
      </c>
      <c r="U176">
        <f t="shared" si="327"/>
        <v>2.4110599728112247E-2</v>
      </c>
      <c r="V176" t="str">
        <f t="shared" si="328"/>
        <v>Curl</v>
      </c>
      <c r="W176">
        <f t="shared" si="320"/>
        <v>26.509254267706456</v>
      </c>
      <c r="X176">
        <f t="shared" si="321"/>
        <v>0.17555583457388538</v>
      </c>
      <c r="Y176">
        <f t="shared" si="329"/>
        <v>0.81519546490138128</v>
      </c>
      <c r="Z176">
        <f t="shared" si="330"/>
        <v>0.84733418046916553</v>
      </c>
      <c r="AA176">
        <f t="shared" si="319"/>
        <v>0.39278261571067924</v>
      </c>
      <c r="AC176">
        <f t="shared" si="276"/>
        <v>0.7534557707706967</v>
      </c>
      <c r="AD176">
        <f t="shared" si="332"/>
        <v>1.4889599999999998</v>
      </c>
      <c r="AE176">
        <f t="shared" si="277"/>
        <v>0.54154929577464794</v>
      </c>
      <c r="AF176">
        <f t="shared" si="278"/>
        <v>0.77932304054487345</v>
      </c>
      <c r="AG176">
        <f t="shared" si="279"/>
        <v>0.80519031031904953</v>
      </c>
      <c r="AH176">
        <f t="shared" si="259"/>
        <v>4.8602873053115725E-2</v>
      </c>
      <c r="AI176" t="str">
        <f t="shared" si="260"/>
        <v>Curl</v>
      </c>
      <c r="AJ176">
        <f t="shared" si="280"/>
        <v>26.546117917970733</v>
      </c>
      <c r="AK176">
        <f t="shared" si="281"/>
        <v>0.18221994623311946</v>
      </c>
      <c r="AL176">
        <f t="shared" si="261"/>
        <v>0.8217737620916703</v>
      </c>
      <c r="AM176">
        <f t="shared" si="282"/>
        <v>1.6945938540431038</v>
      </c>
      <c r="AN176">
        <f t="shared" si="283"/>
        <v>0.38998185281554748</v>
      </c>
      <c r="AP176">
        <f t="shared" si="284"/>
        <v>0.72599089434284769</v>
      </c>
      <c r="AQ176">
        <f t="shared" si="333"/>
        <v>1.5143399999999998</v>
      </c>
      <c r="AR176">
        <f t="shared" si="285"/>
        <v>0.54225352112676062</v>
      </c>
      <c r="AS176">
        <f t="shared" si="286"/>
        <v>0.76373014092540681</v>
      </c>
      <c r="AT176">
        <f t="shared" si="287"/>
        <v>0.80146938750796703</v>
      </c>
      <c r="AU176">
        <f t="shared" si="262"/>
        <v>7.3479218343156183E-2</v>
      </c>
      <c r="AV176" t="str">
        <f t="shared" si="263"/>
        <v>Curl</v>
      </c>
      <c r="AW176">
        <f t="shared" si="288"/>
        <v>26.581699821328183</v>
      </c>
      <c r="AX176">
        <f t="shared" si="289"/>
        <v>0.19086374251721341</v>
      </c>
      <c r="AY176">
        <f t="shared" si="264"/>
        <v>0.82818033045214967</v>
      </c>
      <c r="AZ176">
        <f t="shared" si="290"/>
        <v>2.5425810297246692</v>
      </c>
      <c r="BA176">
        <f t="shared" si="291"/>
        <v>0.40573327984457275</v>
      </c>
      <c r="BC176">
        <f t="shared" si="292"/>
        <v>0.70093000629165447</v>
      </c>
      <c r="BD176">
        <f t="shared" si="334"/>
        <v>1.5306599999999999</v>
      </c>
      <c r="BE176">
        <f t="shared" si="293"/>
        <v>0.54225352112676062</v>
      </c>
      <c r="BF176">
        <f t="shared" si="294"/>
        <v>0.74978523123863516</v>
      </c>
      <c r="BG176">
        <f t="shared" si="295"/>
        <v>0.79864045618561486</v>
      </c>
      <c r="BH176">
        <f t="shared" si="265"/>
        <v>9.8401667739102638E-2</v>
      </c>
      <c r="BI176" t="str">
        <f t="shared" si="266"/>
        <v>Curl</v>
      </c>
      <c r="BJ176">
        <f t="shared" si="296"/>
        <v>26.621295716598375</v>
      </c>
      <c r="BK176">
        <f t="shared" si="297"/>
        <v>0.187439652228341</v>
      </c>
      <c r="BL176">
        <f t="shared" si="267"/>
        <v>0.83645184725496868</v>
      </c>
      <c r="BM176">
        <f t="shared" si="298"/>
        <v>3.3721346293786123</v>
      </c>
      <c r="BN176">
        <f t="shared" si="299"/>
        <v>0.33931387667086277</v>
      </c>
      <c r="BP176">
        <f t="shared" si="300"/>
        <v>0.68901245856007376</v>
      </c>
      <c r="BQ176">
        <f t="shared" si="335"/>
        <v>1.53864</v>
      </c>
      <c r="BR176">
        <f t="shared" si="301"/>
        <v>0.54154929577464794</v>
      </c>
      <c r="BS176">
        <f t="shared" si="302"/>
        <v>0.7507919120843578</v>
      </c>
      <c r="BT176">
        <f t="shared" si="303"/>
        <v>0.81257136560864163</v>
      </c>
      <c r="BU176">
        <f t="shared" si="268"/>
        <v>0.11967430150334857</v>
      </c>
      <c r="BV176" t="str">
        <f t="shared" si="269"/>
        <v>Curl</v>
      </c>
      <c r="BW176">
        <f t="shared" si="304"/>
        <v>26.720135149219207</v>
      </c>
      <c r="BX176">
        <f t="shared" si="305"/>
        <v>0.16440291742338414</v>
      </c>
      <c r="BY176">
        <f t="shared" si="270"/>
        <v>0.85652557504843185</v>
      </c>
      <c r="BZ176">
        <f t="shared" si="306"/>
        <v>4.0059645024465507</v>
      </c>
      <c r="CA176">
        <f t="shared" si="307"/>
        <v>0.22419063302796477</v>
      </c>
      <c r="CC176">
        <f t="shared" si="308"/>
        <v>0.70668622928337743</v>
      </c>
      <c r="CD176">
        <f t="shared" si="336"/>
        <v>1.5306599999999999</v>
      </c>
      <c r="CE176">
        <f t="shared" si="309"/>
        <v>0.53661971830985922</v>
      </c>
      <c r="CF176">
        <f t="shared" si="310"/>
        <v>0.79219639780839579</v>
      </c>
      <c r="CG176">
        <f t="shared" si="311"/>
        <v>0.87770656633341537</v>
      </c>
      <c r="CH176">
        <f t="shared" si="271"/>
        <v>0.11945005403405279</v>
      </c>
      <c r="CI176" t="str">
        <f t="shared" si="272"/>
        <v>Curl</v>
      </c>
      <c r="CJ176">
        <f t="shared" si="312"/>
        <v>26.516606256075693</v>
      </c>
      <c r="CK176">
        <f t="shared" si="313"/>
        <v>8.7212280962102151E-2</v>
      </c>
      <c r="CL176">
        <f t="shared" si="273"/>
        <v>0.8976323206604272</v>
      </c>
      <c r="CM176">
        <f t="shared" si="314"/>
        <v>3.8150608437714775</v>
      </c>
      <c r="CN176">
        <f t="shared" si="315"/>
        <v>5.8868154248241697E-2</v>
      </c>
    </row>
    <row r="177" spans="1:92" x14ac:dyDescent="0.25">
      <c r="A177">
        <v>1.62</v>
      </c>
      <c r="B177">
        <f t="shared" ref="B177:B214" si="337">0.0105</f>
        <v>1.0500000000000001E-2</v>
      </c>
      <c r="C177">
        <f t="shared" si="253"/>
        <v>0.63</v>
      </c>
      <c r="D177">
        <f t="shared" si="322"/>
        <v>0.51851851851851782</v>
      </c>
      <c r="E177">
        <f t="shared" si="254"/>
        <v>0.82304526748971085</v>
      </c>
      <c r="F177">
        <f t="shared" si="255"/>
        <v>8.6419753086419641E-3</v>
      </c>
      <c r="H177">
        <v>154</v>
      </c>
      <c r="I177">
        <v>15.4</v>
      </c>
      <c r="J177">
        <f t="shared" si="274"/>
        <v>0.95622599999999924</v>
      </c>
      <c r="K177">
        <f t="shared" si="316"/>
        <v>1.29216</v>
      </c>
      <c r="L177">
        <f t="shared" si="275"/>
        <v>0.98520752125010735</v>
      </c>
      <c r="M177" t="str">
        <f t="shared" si="258"/>
        <v>No Curl</v>
      </c>
      <c r="N177">
        <f t="shared" si="317"/>
        <v>25.358294366666648</v>
      </c>
      <c r="P177">
        <f t="shared" si="323"/>
        <v>0.76180793968852589</v>
      </c>
      <c r="Q177">
        <f t="shared" si="318"/>
        <v>1.4802599999999999</v>
      </c>
      <c r="R177">
        <f t="shared" si="324"/>
        <v>0.54295774647887329</v>
      </c>
      <c r="S177">
        <f t="shared" si="325"/>
        <v>0.77476315410245433</v>
      </c>
      <c r="T177">
        <f t="shared" si="326"/>
        <v>0.78771836851638288</v>
      </c>
      <c r="U177">
        <f t="shared" si="327"/>
        <v>2.4110599728112247E-2</v>
      </c>
      <c r="V177" t="str">
        <f t="shared" si="328"/>
        <v>Curl</v>
      </c>
      <c r="W177">
        <f t="shared" si="320"/>
        <v>26.588676860693983</v>
      </c>
      <c r="X177">
        <f t="shared" si="321"/>
        <v>0.18076339916818776</v>
      </c>
      <c r="Y177">
        <f t="shared" si="329"/>
        <v>0.79573486947256133</v>
      </c>
      <c r="Z177">
        <f t="shared" si="330"/>
        <v>0.86805826209775794</v>
      </c>
      <c r="AA177">
        <f t="shared" si="319"/>
        <v>0.40574863345679979</v>
      </c>
      <c r="AC177">
        <f t="shared" si="276"/>
        <v>0.7343653643866489</v>
      </c>
      <c r="AD177">
        <f t="shared" si="332"/>
        <v>1.5059999999999998</v>
      </c>
      <c r="AE177">
        <f t="shared" si="277"/>
        <v>0.54295774647887329</v>
      </c>
      <c r="AF177">
        <f t="shared" si="278"/>
        <v>0.75957723179854797</v>
      </c>
      <c r="AG177">
        <f t="shared" si="279"/>
        <v>0.78478909921044648</v>
      </c>
      <c r="AH177">
        <f t="shared" si="259"/>
        <v>4.8602873053115725E-2</v>
      </c>
      <c r="AI177" t="str">
        <f t="shared" si="260"/>
        <v>Curl</v>
      </c>
      <c r="AJ177">
        <f t="shared" si="280"/>
        <v>26.624050222025222</v>
      </c>
      <c r="AK177">
        <f t="shared" si="281"/>
        <v>0.18757150019683724</v>
      </c>
      <c r="AL177">
        <f t="shared" si="261"/>
        <v>0.80203680164111069</v>
      </c>
      <c r="AM177">
        <f t="shared" si="282"/>
        <v>1.7363079635065428</v>
      </c>
      <c r="AN177">
        <f t="shared" si="283"/>
        <v>0.40343436679508077</v>
      </c>
      <c r="AP177">
        <f t="shared" si="284"/>
        <v>0.70704689854352709</v>
      </c>
      <c r="AQ177">
        <f t="shared" si="333"/>
        <v>1.5225599999999999</v>
      </c>
      <c r="AR177">
        <f t="shared" si="285"/>
        <v>0.54366197183098597</v>
      </c>
      <c r="AS177">
        <f t="shared" si="286"/>
        <v>0.74380137777666011</v>
      </c>
      <c r="AT177">
        <f t="shared" si="287"/>
        <v>0.78055585700979413</v>
      </c>
      <c r="AU177">
        <f t="shared" si="262"/>
        <v>7.3479218343156183E-2</v>
      </c>
      <c r="AV177" t="str">
        <f t="shared" si="263"/>
        <v>Curl</v>
      </c>
      <c r="AW177">
        <f t="shared" si="288"/>
        <v>26.658072835420722</v>
      </c>
      <c r="AX177">
        <f t="shared" si="289"/>
        <v>0.19630503833828819</v>
      </c>
      <c r="AY177">
        <f t="shared" si="264"/>
        <v>0.80827167009516787</v>
      </c>
      <c r="AZ177">
        <f t="shared" si="290"/>
        <v>2.6052503996003096</v>
      </c>
      <c r="BA177">
        <f t="shared" si="291"/>
        <v>0.4198065210822578</v>
      </c>
      <c r="BC177">
        <f t="shared" si="292"/>
        <v>0.68205742877577957</v>
      </c>
      <c r="BD177">
        <f t="shared" si="334"/>
        <v>1.5465</v>
      </c>
      <c r="BE177">
        <f t="shared" si="293"/>
        <v>0.54366197183098597</v>
      </c>
      <c r="BF177">
        <f t="shared" si="294"/>
        <v>0.72959722420541728</v>
      </c>
      <c r="BG177">
        <f t="shared" si="295"/>
        <v>0.7771370196350541</v>
      </c>
      <c r="BH177">
        <f t="shared" si="265"/>
        <v>9.8401667739102638E-2</v>
      </c>
      <c r="BI177" t="str">
        <f t="shared" si="266"/>
        <v>Curl</v>
      </c>
      <c r="BJ177">
        <f t="shared" si="296"/>
        <v>26.696274239722239</v>
      </c>
      <c r="BK177">
        <f t="shared" si="297"/>
        <v>0.19301620417289</v>
      </c>
      <c r="BL177">
        <f t="shared" si="267"/>
        <v>0.8162996583996448</v>
      </c>
      <c r="BM177">
        <f t="shared" si="298"/>
        <v>3.455483196279693</v>
      </c>
      <c r="BN177">
        <f t="shared" si="299"/>
        <v>0.35315934424059803</v>
      </c>
      <c r="BP177">
        <f t="shared" si="300"/>
        <v>0.67041617917011098</v>
      </c>
      <c r="BQ177">
        <f t="shared" si="335"/>
        <v>1.5542400000000001</v>
      </c>
      <c r="BR177">
        <f t="shared" si="301"/>
        <v>0.54295774647887329</v>
      </c>
      <c r="BS177">
        <f t="shared" si="302"/>
        <v>0.73052822020566044</v>
      </c>
      <c r="BT177">
        <f t="shared" si="303"/>
        <v>0.79064026124120967</v>
      </c>
      <c r="BU177">
        <f t="shared" si="268"/>
        <v>0.11967430150334857</v>
      </c>
      <c r="BV177" t="str">
        <f t="shared" si="269"/>
        <v>Curl</v>
      </c>
      <c r="BW177">
        <f t="shared" si="304"/>
        <v>26.795214340427641</v>
      </c>
      <c r="BX177">
        <f t="shared" si="305"/>
        <v>0.17002852196234927</v>
      </c>
      <c r="BY177">
        <f t="shared" si="270"/>
        <v>0.83631258988137347</v>
      </c>
      <c r="BZ177">
        <f t="shared" si="306"/>
        <v>4.1029492296962831</v>
      </c>
      <c r="CA177">
        <f t="shared" si="307"/>
        <v>0.23641236027132387</v>
      </c>
      <c r="CC177">
        <f t="shared" si="308"/>
        <v>0.68878687608118239</v>
      </c>
      <c r="CD177">
        <f t="shared" si="336"/>
        <v>1.53864</v>
      </c>
      <c r="CE177">
        <f t="shared" si="309"/>
        <v>0.53802816901408457</v>
      </c>
      <c r="CF177">
        <f t="shared" si="310"/>
        <v>0.77213119412633413</v>
      </c>
      <c r="CG177">
        <f t="shared" si="311"/>
        <v>0.8554755121714871</v>
      </c>
      <c r="CH177">
        <f t="shared" si="271"/>
        <v>0.11945005403405279</v>
      </c>
      <c r="CI177" t="str">
        <f t="shared" si="272"/>
        <v>Curl</v>
      </c>
      <c r="CJ177">
        <f t="shared" si="312"/>
        <v>26.595825895856532</v>
      </c>
      <c r="CK177">
        <f t="shared" si="313"/>
        <v>9.2777859264475057E-2</v>
      </c>
      <c r="CL177">
        <f t="shared" si="273"/>
        <v>0.87761259668684943</v>
      </c>
      <c r="CM177">
        <f t="shared" si="314"/>
        <v>3.9022216818698716</v>
      </c>
      <c r="CN177">
        <f t="shared" si="315"/>
        <v>6.5625312499171473E-2</v>
      </c>
    </row>
    <row r="178" spans="1:92" x14ac:dyDescent="0.25">
      <c r="A178">
        <v>1.63</v>
      </c>
      <c r="B178">
        <f t="shared" si="337"/>
        <v>1.0500000000000001E-2</v>
      </c>
      <c r="C178">
        <f t="shared" si="253"/>
        <v>0.63</v>
      </c>
      <c r="D178">
        <f t="shared" si="322"/>
        <v>0.51944444444444371</v>
      </c>
      <c r="E178">
        <f t="shared" si="254"/>
        <v>0.82451499118165672</v>
      </c>
      <c r="F178">
        <f t="shared" si="255"/>
        <v>8.6574074074073967E-3</v>
      </c>
      <c r="H178">
        <v>155</v>
      </c>
      <c r="I178">
        <v>15.5</v>
      </c>
      <c r="J178">
        <f t="shared" si="274"/>
        <v>0.94174666666666595</v>
      </c>
      <c r="K178">
        <f t="shared" si="316"/>
        <v>1.3031400000000002</v>
      </c>
      <c r="L178">
        <f t="shared" si="275"/>
        <v>0.98485783346893585</v>
      </c>
      <c r="M178" t="str">
        <f t="shared" si="258"/>
        <v>No Curl</v>
      </c>
      <c r="N178">
        <f t="shared" si="317"/>
        <v>25.453192999999981</v>
      </c>
      <c r="P178">
        <f t="shared" si="323"/>
        <v>0.74247417849528929</v>
      </c>
      <c r="Q178">
        <f t="shared" si="318"/>
        <v>1.4975399999999999</v>
      </c>
      <c r="R178">
        <f t="shared" si="324"/>
        <v>0.54436619718309864</v>
      </c>
      <c r="S178">
        <f t="shared" si="325"/>
        <v>0.75510060528620027</v>
      </c>
      <c r="T178">
        <f t="shared" si="326"/>
        <v>0.76772703207711124</v>
      </c>
      <c r="U178">
        <f t="shared" si="327"/>
        <v>2.4110599728112247E-2</v>
      </c>
      <c r="V178" t="str">
        <f t="shared" si="328"/>
        <v>Curl</v>
      </c>
      <c r="W178">
        <f t="shared" si="320"/>
        <v>26.666153176104228</v>
      </c>
      <c r="X178">
        <f t="shared" si="321"/>
        <v>0.18605915626642494</v>
      </c>
      <c r="Y178">
        <f t="shared" si="329"/>
        <v>0.77607463442288838</v>
      </c>
      <c r="Z178">
        <f t="shared" si="330"/>
        <v>0.89005045802631055</v>
      </c>
      <c r="AA178">
        <f t="shared" si="319"/>
        <v>0.41909223585436745</v>
      </c>
      <c r="AC178">
        <f t="shared" si="276"/>
        <v>0.71508592400567095</v>
      </c>
      <c r="AD178">
        <f t="shared" si="332"/>
        <v>1.5225599999999999</v>
      </c>
      <c r="AE178">
        <f t="shared" si="277"/>
        <v>0.54507042253521132</v>
      </c>
      <c r="AF178">
        <f t="shared" si="278"/>
        <v>0.73963589923387918</v>
      </c>
      <c r="AG178">
        <f t="shared" si="279"/>
        <v>0.76418587446208674</v>
      </c>
      <c r="AH178">
        <f t="shared" si="259"/>
        <v>4.8602873053115725E-2</v>
      </c>
      <c r="AI178" t="str">
        <f t="shared" si="260"/>
        <v>Curl</v>
      </c>
      <c r="AJ178">
        <f t="shared" si="280"/>
        <v>26.700007945205076</v>
      </c>
      <c r="AK178">
        <f t="shared" si="281"/>
        <v>0.19300338820258015</v>
      </c>
      <c r="AL178">
        <f t="shared" si="261"/>
        <v>0.78210485833099264</v>
      </c>
      <c r="AM178">
        <f t="shared" si="282"/>
        <v>1.7805718474552585</v>
      </c>
      <c r="AN178">
        <f t="shared" si="283"/>
        <v>0.41727381349625853</v>
      </c>
      <c r="AP178">
        <f t="shared" si="284"/>
        <v>0.68792607227006886</v>
      </c>
      <c r="AQ178">
        <f t="shared" si="333"/>
        <v>1.53864</v>
      </c>
      <c r="AR178">
        <f t="shared" si="285"/>
        <v>0.54507042253521132</v>
      </c>
      <c r="AS178">
        <f t="shared" si="286"/>
        <v>0.72368659196015617</v>
      </c>
      <c r="AT178">
        <f t="shared" si="287"/>
        <v>0.75944711165024448</v>
      </c>
      <c r="AU178">
        <f t="shared" si="262"/>
        <v>7.3479218343156183E-2</v>
      </c>
      <c r="AV178" t="str">
        <f t="shared" si="263"/>
        <v>Curl</v>
      </c>
      <c r="AW178">
        <f t="shared" si="288"/>
        <v>26.732452973198388</v>
      </c>
      <c r="AX178">
        <f t="shared" si="289"/>
        <v>0.20182799921341477</v>
      </c>
      <c r="AY178">
        <f t="shared" si="264"/>
        <v>0.78817820505803271</v>
      </c>
      <c r="AZ178">
        <f t="shared" si="290"/>
        <v>2.6717150761963087</v>
      </c>
      <c r="BA178">
        <f t="shared" si="291"/>
        <v>0.43427318192432118</v>
      </c>
      <c r="BC178">
        <f t="shared" si="292"/>
        <v>0.66301876204667831</v>
      </c>
      <c r="BD178">
        <f t="shared" si="334"/>
        <v>1.5618599999999998</v>
      </c>
      <c r="BE178">
        <f t="shared" si="293"/>
        <v>0.54507042253521132</v>
      </c>
      <c r="BF178">
        <f t="shared" si="294"/>
        <v>0.70923155144519767</v>
      </c>
      <c r="BG178">
        <f t="shared" si="295"/>
        <v>0.75544434084371614</v>
      </c>
      <c r="BH178">
        <f t="shared" si="265"/>
        <v>9.8401667739102638E-2</v>
      </c>
      <c r="BI178" t="str">
        <f t="shared" si="266"/>
        <v>Curl</v>
      </c>
      <c r="BJ178">
        <f t="shared" si="296"/>
        <v>26.769233962142781</v>
      </c>
      <c r="BK178">
        <f t="shared" si="297"/>
        <v>0.19867054058292583</v>
      </c>
      <c r="BL178">
        <f t="shared" si="267"/>
        <v>0.79597195835333645</v>
      </c>
      <c r="BM178">
        <f t="shared" si="298"/>
        <v>3.543841352793633</v>
      </c>
      <c r="BN178">
        <f t="shared" si="299"/>
        <v>0.36740738386834876</v>
      </c>
      <c r="BP178">
        <f t="shared" si="300"/>
        <v>0.65165958863614615</v>
      </c>
      <c r="BQ178">
        <f t="shared" si="335"/>
        <v>1.5693599999999999</v>
      </c>
      <c r="BR178">
        <f t="shared" si="301"/>
        <v>0.54436619718309864</v>
      </c>
      <c r="BS178">
        <f t="shared" si="302"/>
        <v>0.71008984308166967</v>
      </c>
      <c r="BT178">
        <f t="shared" si="303"/>
        <v>0.76852009752719297</v>
      </c>
      <c r="BU178">
        <f t="shared" si="268"/>
        <v>0.11967430150334857</v>
      </c>
      <c r="BV178" t="str">
        <f t="shared" si="269"/>
        <v>Curl</v>
      </c>
      <c r="BW178">
        <f t="shared" si="304"/>
        <v>26.868267162448209</v>
      </c>
      <c r="BX178">
        <f t="shared" si="305"/>
        <v>0.1757306828412365</v>
      </c>
      <c r="BY178">
        <f t="shared" si="270"/>
        <v>0.81592790468251375</v>
      </c>
      <c r="BZ178">
        <f t="shared" si="306"/>
        <v>4.2056372445002266</v>
      </c>
      <c r="CA178">
        <f t="shared" si="307"/>
        <v>0.24903999785252584</v>
      </c>
      <c r="CC178">
        <f t="shared" si="308"/>
        <v>0.67072678402692776</v>
      </c>
      <c r="CD178">
        <f t="shared" si="336"/>
        <v>1.5542400000000001</v>
      </c>
      <c r="CE178">
        <f t="shared" si="309"/>
        <v>0.53943661971830992</v>
      </c>
      <c r="CF178">
        <f t="shared" si="310"/>
        <v>0.75188580193300258</v>
      </c>
      <c r="CG178">
        <f t="shared" si="311"/>
        <v>0.83304481983907863</v>
      </c>
      <c r="CH178">
        <f t="shared" si="271"/>
        <v>0.11945005403405279</v>
      </c>
      <c r="CI178" t="str">
        <f t="shared" si="272"/>
        <v>Curl</v>
      </c>
      <c r="CJ178">
        <f t="shared" si="312"/>
        <v>26.673039015269165</v>
      </c>
      <c r="CK178">
        <f t="shared" si="313"/>
        <v>9.8422603643142439E-2</v>
      </c>
      <c r="CL178">
        <f t="shared" si="273"/>
        <v>0.85741524756254051</v>
      </c>
      <c r="CM178">
        <f t="shared" si="314"/>
        <v>3.9942902349444238</v>
      </c>
      <c r="CN178">
        <f t="shared" si="315"/>
        <v>7.2784413396392675E-2</v>
      </c>
    </row>
    <row r="179" spans="1:92" x14ac:dyDescent="0.25">
      <c r="A179">
        <v>1.64</v>
      </c>
      <c r="B179">
        <f t="shared" si="337"/>
        <v>1.0500000000000001E-2</v>
      </c>
      <c r="C179">
        <f t="shared" si="253"/>
        <v>0.63</v>
      </c>
      <c r="D179">
        <f t="shared" si="322"/>
        <v>0.52037037037036959</v>
      </c>
      <c r="E179">
        <f t="shared" si="254"/>
        <v>0.82598471487360248</v>
      </c>
      <c r="F179">
        <f t="shared" si="255"/>
        <v>8.6728395061728258E-3</v>
      </c>
      <c r="H179">
        <v>156</v>
      </c>
      <c r="I179">
        <v>15.6</v>
      </c>
      <c r="J179">
        <f t="shared" si="274"/>
        <v>0.92702733333333265</v>
      </c>
      <c r="K179">
        <f t="shared" si="316"/>
        <v>1.32474</v>
      </c>
      <c r="L179">
        <f t="shared" si="275"/>
        <v>0.98437017740085797</v>
      </c>
      <c r="M179" t="str">
        <f t="shared" si="258"/>
        <v>No Curl</v>
      </c>
      <c r="N179">
        <f t="shared" si="317"/>
        <v>25.546631699999981</v>
      </c>
      <c r="P179">
        <f t="shared" si="323"/>
        <v>0.72294923341037631</v>
      </c>
      <c r="Q179">
        <f t="shared" si="318"/>
        <v>1.5143399999999998</v>
      </c>
      <c r="R179">
        <f t="shared" si="324"/>
        <v>0.54577464788732399</v>
      </c>
      <c r="S179">
        <f t="shared" si="325"/>
        <v>0.73524362132794785</v>
      </c>
      <c r="T179">
        <f t="shared" si="326"/>
        <v>0.74753800924551939</v>
      </c>
      <c r="U179">
        <f t="shared" si="327"/>
        <v>2.4110599728112247E-2</v>
      </c>
      <c r="V179" t="str">
        <f t="shared" si="328"/>
        <v>Curl</v>
      </c>
      <c r="W179">
        <f t="shared" si="320"/>
        <v>26.741663236632849</v>
      </c>
      <c r="X179">
        <f t="shared" si="321"/>
        <v>0.19144044072499955</v>
      </c>
      <c r="Y179">
        <f t="shared" si="329"/>
        <v>0.75622010921546967</v>
      </c>
      <c r="Z179">
        <f t="shared" si="330"/>
        <v>0.91342064764261321</v>
      </c>
      <c r="AA179">
        <f t="shared" si="319"/>
        <v>0.43281937637397389</v>
      </c>
      <c r="AC179">
        <f t="shared" si="276"/>
        <v>0.69571212492994394</v>
      </c>
      <c r="AD179">
        <f t="shared" si="332"/>
        <v>1.5306599999999999</v>
      </c>
      <c r="AE179">
        <f t="shared" si="277"/>
        <v>0.54647887323943667</v>
      </c>
      <c r="AF179">
        <f t="shared" si="278"/>
        <v>0.71959696849855936</v>
      </c>
      <c r="AG179">
        <f t="shared" si="279"/>
        <v>0.74348181206717412</v>
      </c>
      <c r="AH179">
        <f t="shared" si="259"/>
        <v>4.8602873053115725E-2</v>
      </c>
      <c r="AI179" t="str">
        <f t="shared" si="260"/>
        <v>Curl</v>
      </c>
      <c r="AJ179">
        <f t="shared" si="280"/>
        <v>26.773971535128464</v>
      </c>
      <c r="AK179">
        <f t="shared" si="281"/>
        <v>0.19847252704698051</v>
      </c>
      <c r="AL179">
        <f t="shared" si="261"/>
        <v>0.76207585768020625</v>
      </c>
      <c r="AM179">
        <f t="shared" si="282"/>
        <v>1.8273847947137858</v>
      </c>
      <c r="AN179">
        <f t="shared" si="283"/>
        <v>0.43150130372987988</v>
      </c>
      <c r="AP179">
        <f t="shared" si="284"/>
        <v>0.66863352448160651</v>
      </c>
      <c r="AQ179">
        <f t="shared" si="333"/>
        <v>1.5542400000000001</v>
      </c>
      <c r="AR179">
        <f t="shared" si="285"/>
        <v>0.54647887323943667</v>
      </c>
      <c r="AS179">
        <f t="shared" si="286"/>
        <v>0.70339115801448715</v>
      </c>
      <c r="AT179">
        <f t="shared" si="287"/>
        <v>0.73814879154736868</v>
      </c>
      <c r="AU179">
        <f t="shared" si="262"/>
        <v>7.3479218343156183E-2</v>
      </c>
      <c r="AV179" t="str">
        <f t="shared" si="263"/>
        <v>Curl</v>
      </c>
      <c r="AW179">
        <f t="shared" si="288"/>
        <v>26.804821632394404</v>
      </c>
      <c r="AX179">
        <f t="shared" si="289"/>
        <v>0.2074299722406121</v>
      </c>
      <c r="AY179">
        <f t="shared" si="264"/>
        <v>0.76790541483170049</v>
      </c>
      <c r="AZ179">
        <f t="shared" si="290"/>
        <v>2.742301871409178</v>
      </c>
      <c r="BA179">
        <f t="shared" si="291"/>
        <v>0.44913875557936639</v>
      </c>
      <c r="BC179">
        <f t="shared" si="292"/>
        <v>0.6438190594376032</v>
      </c>
      <c r="BD179">
        <f t="shared" si="334"/>
        <v>1.57674</v>
      </c>
      <c r="BE179">
        <f t="shared" si="293"/>
        <v>0.54647887323943667</v>
      </c>
      <c r="BF179">
        <f t="shared" si="294"/>
        <v>0.6886936185114656</v>
      </c>
      <c r="BG179">
        <f t="shared" si="295"/>
        <v>0.73356817758532711</v>
      </c>
      <c r="BH179">
        <f t="shared" si="265"/>
        <v>9.8401667739102638E-2</v>
      </c>
      <c r="BI179" t="str">
        <f t="shared" si="266"/>
        <v>Curl</v>
      </c>
      <c r="BJ179">
        <f t="shared" si="296"/>
        <v>26.840157117287301</v>
      </c>
      <c r="BK179">
        <f t="shared" si="297"/>
        <v>0.2044000189567903</v>
      </c>
      <c r="BL179">
        <f t="shared" si="267"/>
        <v>0.77547433731155535</v>
      </c>
      <c r="BM179">
        <f t="shared" si="298"/>
        <v>3.6376378937568679</v>
      </c>
      <c r="BN179">
        <f t="shared" si="299"/>
        <v>0.38206321546679034</v>
      </c>
      <c r="BP179">
        <f t="shared" si="300"/>
        <v>0.63274767086472183</v>
      </c>
      <c r="BQ179">
        <f t="shared" si="335"/>
        <v>1.5840000000000001</v>
      </c>
      <c r="BR179">
        <f t="shared" si="301"/>
        <v>0.54577464788732399</v>
      </c>
      <c r="BS179">
        <f t="shared" si="302"/>
        <v>0.68948221149477029</v>
      </c>
      <c r="BT179">
        <f t="shared" si="303"/>
        <v>0.74621675212481853</v>
      </c>
      <c r="BU179">
        <f t="shared" si="268"/>
        <v>0.11967430150334857</v>
      </c>
      <c r="BV179" t="str">
        <f t="shared" si="269"/>
        <v>Curl</v>
      </c>
      <c r="BW179">
        <f t="shared" si="304"/>
        <v>26.939276146756377</v>
      </c>
      <c r="BX179">
        <f t="shared" si="305"/>
        <v>0.18150676605087251</v>
      </c>
      <c r="BY179">
        <f t="shared" si="270"/>
        <v>0.7953771997458654</v>
      </c>
      <c r="BZ179">
        <f t="shared" si="306"/>
        <v>4.3145044204860445</v>
      </c>
      <c r="CA179">
        <f t="shared" si="307"/>
        <v>0.26207867974341864</v>
      </c>
      <c r="CC179">
        <f t="shared" si="308"/>
        <v>0.65250731656189576</v>
      </c>
      <c r="CD179">
        <f t="shared" si="336"/>
        <v>1.5693599999999999</v>
      </c>
      <c r="CE179">
        <f t="shared" si="309"/>
        <v>0.54154929577464794</v>
      </c>
      <c r="CF179">
        <f t="shared" si="310"/>
        <v>0.73146174964826804</v>
      </c>
      <c r="CG179">
        <f t="shared" si="311"/>
        <v>0.81041618273464144</v>
      </c>
      <c r="CH179">
        <f t="shared" si="271"/>
        <v>0.11945005403405279</v>
      </c>
      <c r="CI179" t="str">
        <f t="shared" si="272"/>
        <v>Curl</v>
      </c>
      <c r="CJ179">
        <f t="shared" si="312"/>
        <v>26.748227595462463</v>
      </c>
      <c r="CK179">
        <f t="shared" si="313"/>
        <v>0.1041399710274781</v>
      </c>
      <c r="CL179">
        <f t="shared" si="273"/>
        <v>0.83704201439583037</v>
      </c>
      <c r="CM179">
        <f t="shared" si="314"/>
        <v>4.0916731229931171</v>
      </c>
      <c r="CN179">
        <f t="shared" si="315"/>
        <v>8.0350360829402639E-2</v>
      </c>
    </row>
    <row r="180" spans="1:92" x14ac:dyDescent="0.25">
      <c r="A180">
        <v>1.65</v>
      </c>
      <c r="B180">
        <f t="shared" si="337"/>
        <v>1.0500000000000001E-2</v>
      </c>
      <c r="C180">
        <f t="shared" si="253"/>
        <v>0.63</v>
      </c>
      <c r="D180">
        <f t="shared" si="322"/>
        <v>0.52129629629629548</v>
      </c>
      <c r="E180">
        <f t="shared" si="254"/>
        <v>0.82745443856554834</v>
      </c>
      <c r="F180">
        <f t="shared" si="255"/>
        <v>8.6882716049382584E-3</v>
      </c>
      <c r="H180">
        <v>157</v>
      </c>
      <c r="I180">
        <v>15.7</v>
      </c>
      <c r="J180">
        <f t="shared" si="274"/>
        <v>0.91218999999999928</v>
      </c>
      <c r="K180">
        <f t="shared" si="316"/>
        <v>1.3353599999999999</v>
      </c>
      <c r="L180">
        <f t="shared" si="275"/>
        <v>0.98399471860232812</v>
      </c>
      <c r="M180" t="str">
        <f t="shared" si="258"/>
        <v>No Curl</v>
      </c>
      <c r="N180">
        <f t="shared" si="317"/>
        <v>25.638592566666649</v>
      </c>
      <c r="P180">
        <f t="shared" si="323"/>
        <v>0.70323835361272602</v>
      </c>
      <c r="Q180">
        <f t="shared" si="318"/>
        <v>1.5306599999999999</v>
      </c>
      <c r="R180">
        <f t="shared" si="324"/>
        <v>0.54718309859154934</v>
      </c>
      <c r="S180">
        <f t="shared" si="325"/>
        <v>0.71519754067354335</v>
      </c>
      <c r="T180">
        <f t="shared" si="326"/>
        <v>0.72715672773436069</v>
      </c>
      <c r="U180">
        <f t="shared" si="327"/>
        <v>2.4110599728112247E-2</v>
      </c>
      <c r="V180" t="str">
        <f t="shared" si="328"/>
        <v>Curl</v>
      </c>
      <c r="W180">
        <f t="shared" si="320"/>
        <v>26.815187598765643</v>
      </c>
      <c r="X180">
        <f t="shared" si="321"/>
        <v>0.19690458758184351</v>
      </c>
      <c r="Y180">
        <f t="shared" si="329"/>
        <v>0.73617664525918169</v>
      </c>
      <c r="Z180">
        <f t="shared" si="330"/>
        <v>0.93829202744419116</v>
      </c>
      <c r="AA180">
        <f t="shared" si="319"/>
        <v>0.44693582005135379</v>
      </c>
      <c r="AC180">
        <f t="shared" si="276"/>
        <v>0.67616084050852809</v>
      </c>
      <c r="AD180">
        <f t="shared" si="332"/>
        <v>1.5465</v>
      </c>
      <c r="AE180">
        <f t="shared" si="277"/>
        <v>0.54788732394366202</v>
      </c>
      <c r="AF180">
        <f t="shared" si="278"/>
        <v>0.69937445907870321</v>
      </c>
      <c r="AG180">
        <f t="shared" si="279"/>
        <v>0.72258807764887767</v>
      </c>
      <c r="AH180">
        <f t="shared" si="259"/>
        <v>4.8602873053115725E-2</v>
      </c>
      <c r="AI180" t="str">
        <f t="shared" si="260"/>
        <v>Curl</v>
      </c>
      <c r="AJ180">
        <f t="shared" si="280"/>
        <v>26.845931231978319</v>
      </c>
      <c r="AK180">
        <f t="shared" si="281"/>
        <v>0.20402192323207283</v>
      </c>
      <c r="AL180">
        <f t="shared" si="261"/>
        <v>0.7418639130300656</v>
      </c>
      <c r="AM180">
        <f t="shared" si="282"/>
        <v>1.8771891394724329</v>
      </c>
      <c r="AN180">
        <f t="shared" si="283"/>
        <v>0.44612403305639037</v>
      </c>
      <c r="AP180">
        <f t="shared" si="284"/>
        <v>0.64917436877552492</v>
      </c>
      <c r="AQ180">
        <f t="shared" si="333"/>
        <v>1.5693599999999999</v>
      </c>
      <c r="AR180">
        <f t="shared" si="285"/>
        <v>0.54788732394366202</v>
      </c>
      <c r="AS180">
        <f t="shared" si="286"/>
        <v>0.68292045535760681</v>
      </c>
      <c r="AT180">
        <f t="shared" si="287"/>
        <v>0.71666654193968948</v>
      </c>
      <c r="AU180">
        <f t="shared" si="262"/>
        <v>7.3479218343156183E-2</v>
      </c>
      <c r="AV180" t="str">
        <f t="shared" si="263"/>
        <v>Curl</v>
      </c>
      <c r="AW180">
        <f t="shared" si="288"/>
        <v>26.875160748195853</v>
      </c>
      <c r="AX180">
        <f t="shared" si="289"/>
        <v>0.2131083061496947</v>
      </c>
      <c r="AY180">
        <f t="shared" si="264"/>
        <v>0.74745879639402235</v>
      </c>
      <c r="AZ180">
        <f t="shared" si="290"/>
        <v>2.8173768214061345</v>
      </c>
      <c r="BA180">
        <f t="shared" si="291"/>
        <v>0.46440854784057689</v>
      </c>
      <c r="BC180">
        <f t="shared" si="292"/>
        <v>0.624459746867007</v>
      </c>
      <c r="BD180">
        <f t="shared" si="334"/>
        <v>1.59114</v>
      </c>
      <c r="BE180">
        <f t="shared" si="293"/>
        <v>0.54859154929577469</v>
      </c>
      <c r="BF180">
        <f t="shared" si="294"/>
        <v>0.66798495071001085</v>
      </c>
      <c r="BG180">
        <f t="shared" si="295"/>
        <v>0.71151015455301381</v>
      </c>
      <c r="BH180">
        <f t="shared" si="265"/>
        <v>9.8401667739102638E-2</v>
      </c>
      <c r="BI180" t="str">
        <f t="shared" si="266"/>
        <v>Curl</v>
      </c>
      <c r="BJ180">
        <f t="shared" si="296"/>
        <v>26.909026479138447</v>
      </c>
      <c r="BK180">
        <f t="shared" si="297"/>
        <v>0.21019809516194249</v>
      </c>
      <c r="BL180">
        <f t="shared" si="267"/>
        <v>0.75480853550482474</v>
      </c>
      <c r="BM180">
        <f t="shared" si="298"/>
        <v>3.7373718951567305</v>
      </c>
      <c r="BN180">
        <f t="shared" si="299"/>
        <v>0.3971314582650658</v>
      </c>
      <c r="BP180">
        <f t="shared" si="300"/>
        <v>0.61368542002738402</v>
      </c>
      <c r="BQ180">
        <f t="shared" si="335"/>
        <v>1.59816</v>
      </c>
      <c r="BR180">
        <f t="shared" si="301"/>
        <v>0.54718309859154934</v>
      </c>
      <c r="BS180">
        <f t="shared" si="302"/>
        <v>0.66871076741274915</v>
      </c>
      <c r="BT180">
        <f t="shared" si="303"/>
        <v>0.72373611479811406</v>
      </c>
      <c r="BU180">
        <f t="shared" si="268"/>
        <v>0.11967430150334857</v>
      </c>
      <c r="BV180" t="str">
        <f t="shared" si="269"/>
        <v>Curl</v>
      </c>
      <c r="BW180">
        <f t="shared" si="304"/>
        <v>27.008224367905854</v>
      </c>
      <c r="BX180">
        <f t="shared" si="305"/>
        <v>0.18735414134118311</v>
      </c>
      <c r="BY180">
        <f t="shared" si="270"/>
        <v>0.77466619553251403</v>
      </c>
      <c r="BZ180">
        <f t="shared" si="306"/>
        <v>4.43008178342345</v>
      </c>
      <c r="CA180">
        <f t="shared" si="307"/>
        <v>0.27553335406198803</v>
      </c>
      <c r="CC180">
        <f t="shared" si="308"/>
        <v>0.63413677557983272</v>
      </c>
      <c r="CD180">
        <f t="shared" si="336"/>
        <v>1.5840000000000001</v>
      </c>
      <c r="CE180">
        <f t="shared" si="309"/>
        <v>0.54295774647887329</v>
      </c>
      <c r="CF180">
        <f t="shared" si="310"/>
        <v>0.71086834370835106</v>
      </c>
      <c r="CG180">
        <f t="shared" si="311"/>
        <v>0.7875999118368705</v>
      </c>
      <c r="CH180">
        <f t="shared" si="271"/>
        <v>0.11945005403405279</v>
      </c>
      <c r="CI180" t="str">
        <f t="shared" si="272"/>
        <v>Curl</v>
      </c>
      <c r="CJ180">
        <f t="shared" si="312"/>
        <v>26.821373770427289</v>
      </c>
      <c r="CK180">
        <f t="shared" si="313"/>
        <v>0.10993122749522259</v>
      </c>
      <c r="CL180">
        <f t="shared" si="273"/>
        <v>0.81650241985676419</v>
      </c>
      <c r="CM180">
        <f t="shared" si="314"/>
        <v>4.1947835697325244</v>
      </c>
      <c r="CN180">
        <f t="shared" si="315"/>
        <v>8.8328424308002557E-2</v>
      </c>
    </row>
    <row r="181" spans="1:92" x14ac:dyDescent="0.25">
      <c r="A181">
        <v>1.66</v>
      </c>
      <c r="B181">
        <f t="shared" si="337"/>
        <v>1.0500000000000001E-2</v>
      </c>
      <c r="C181">
        <f t="shared" si="253"/>
        <v>0.63</v>
      </c>
      <c r="D181">
        <f t="shared" si="322"/>
        <v>0.52222222222222137</v>
      </c>
      <c r="E181">
        <f t="shared" si="254"/>
        <v>0.82892416225749421</v>
      </c>
      <c r="F181">
        <f t="shared" si="255"/>
        <v>8.7037037037036892E-3</v>
      </c>
      <c r="H181">
        <v>158</v>
      </c>
      <c r="I181">
        <v>15.8</v>
      </c>
      <c r="J181">
        <f t="shared" si="274"/>
        <v>0.8971206666666659</v>
      </c>
      <c r="K181">
        <f t="shared" si="316"/>
        <v>1.3562399999999999</v>
      </c>
      <c r="L181">
        <f t="shared" si="275"/>
        <v>0.98348004984341708</v>
      </c>
      <c r="M181" t="str">
        <f t="shared" si="258"/>
        <v>No Curl</v>
      </c>
      <c r="N181">
        <f t="shared" si="317"/>
        <v>25.729058099999982</v>
      </c>
      <c r="P181">
        <f t="shared" si="323"/>
        <v>0.68334678889884226</v>
      </c>
      <c r="Q181">
        <f t="shared" si="318"/>
        <v>1.5465</v>
      </c>
      <c r="R181">
        <f t="shared" si="324"/>
        <v>0.54859154929577469</v>
      </c>
      <c r="S181">
        <f t="shared" si="325"/>
        <v>0.69496770239690009</v>
      </c>
      <c r="T181">
        <f t="shared" si="326"/>
        <v>0.70658861589495792</v>
      </c>
      <c r="U181">
        <f t="shared" si="327"/>
        <v>2.4110599728112247E-2</v>
      </c>
      <c r="V181" t="str">
        <f t="shared" si="328"/>
        <v>Curl</v>
      </c>
      <c r="W181">
        <f t="shared" si="320"/>
        <v>26.886707352832996</v>
      </c>
      <c r="X181">
        <f t="shared" si="321"/>
        <v>0.20244893208432441</v>
      </c>
      <c r="Y181">
        <f t="shared" si="329"/>
        <v>0.71594959620998455</v>
      </c>
      <c r="Z181">
        <f t="shared" si="330"/>
        <v>0.96480317898670653</v>
      </c>
      <c r="AA181">
        <f t="shared" si="319"/>
        <v>0.46144714350318078</v>
      </c>
      <c r="AC181">
        <f t="shared" si="276"/>
        <v>0.65643724922577273</v>
      </c>
      <c r="AD181">
        <f t="shared" si="332"/>
        <v>1.5618599999999998</v>
      </c>
      <c r="AE181">
        <f t="shared" si="277"/>
        <v>0.54929577464788737</v>
      </c>
      <c r="AF181">
        <f t="shared" si="278"/>
        <v>0.67897372724381599</v>
      </c>
      <c r="AG181">
        <f t="shared" si="279"/>
        <v>0.70151020526185859</v>
      </c>
      <c r="AH181">
        <f t="shared" si="259"/>
        <v>4.8602873053115725E-2</v>
      </c>
      <c r="AI181" t="str">
        <f t="shared" si="260"/>
        <v>Curl</v>
      </c>
      <c r="AJ181">
        <f t="shared" si="280"/>
        <v>26.915868677886191</v>
      </c>
      <c r="AK181">
        <f t="shared" si="281"/>
        <v>0.20964891774471583</v>
      </c>
      <c r="AL181">
        <f t="shared" si="261"/>
        <v>0.72147443901746777</v>
      </c>
      <c r="AM181">
        <f t="shared" si="282"/>
        <v>1.9302598855784265</v>
      </c>
      <c r="AN181">
        <f t="shared" si="283"/>
        <v>0.46114739449584075</v>
      </c>
      <c r="AP181">
        <f t="shared" si="284"/>
        <v>0.62955372409408705</v>
      </c>
      <c r="AQ181">
        <f t="shared" si="333"/>
        <v>1.5840000000000001</v>
      </c>
      <c r="AR181">
        <f t="shared" si="285"/>
        <v>0.54929577464788737</v>
      </c>
      <c r="AS181">
        <f t="shared" si="286"/>
        <v>0.66227986903019032</v>
      </c>
      <c r="AT181">
        <f t="shared" si="287"/>
        <v>0.69500601396629436</v>
      </c>
      <c r="AU181">
        <f t="shared" si="262"/>
        <v>7.3479218343156183E-2</v>
      </c>
      <c r="AV181" t="str">
        <f t="shared" si="263"/>
        <v>Curl</v>
      </c>
      <c r="AW181">
        <f t="shared" si="288"/>
        <v>26.943452793731613</v>
      </c>
      <c r="AX181">
        <f t="shared" si="289"/>
        <v>0.21886035155122482</v>
      </c>
      <c r="AY181">
        <f t="shared" si="264"/>
        <v>0.72684386689246461</v>
      </c>
      <c r="AZ181">
        <f t="shared" si="290"/>
        <v>2.8973512135764841</v>
      </c>
      <c r="BA181">
        <f t="shared" si="291"/>
        <v>0.48008767722750689</v>
      </c>
      <c r="BC181">
        <f t="shared" si="292"/>
        <v>0.60494953153423447</v>
      </c>
      <c r="BD181">
        <f t="shared" si="334"/>
        <v>1.6050599999999999</v>
      </c>
      <c r="BE181">
        <f t="shared" si="293"/>
        <v>0.55000000000000004</v>
      </c>
      <c r="BF181">
        <f t="shared" si="294"/>
        <v>0.64711486213698499</v>
      </c>
      <c r="BG181">
        <f t="shared" si="295"/>
        <v>0.68928019273973462</v>
      </c>
      <c r="BH181">
        <f t="shared" si="265"/>
        <v>9.8401667739102638E-2</v>
      </c>
      <c r="BI181" t="str">
        <f t="shared" si="266"/>
        <v>Curl</v>
      </c>
      <c r="BJ181">
        <f t="shared" si="296"/>
        <v>26.975824974209448</v>
      </c>
      <c r="BK181">
        <f t="shared" si="297"/>
        <v>0.21606603781366121</v>
      </c>
      <c r="BL181">
        <f t="shared" si="267"/>
        <v>0.73398409173377988</v>
      </c>
      <c r="BM181">
        <f t="shared" si="298"/>
        <v>3.8435649677504116</v>
      </c>
      <c r="BN181">
        <f t="shared" si="299"/>
        <v>0.41261709741931291</v>
      </c>
      <c r="BP181">
        <f t="shared" si="300"/>
        <v>0.59447428375632916</v>
      </c>
      <c r="BQ181">
        <f t="shared" si="335"/>
        <v>1.6118399999999999</v>
      </c>
      <c r="BR181">
        <f t="shared" si="301"/>
        <v>0.54929577464788737</v>
      </c>
      <c r="BS181">
        <f t="shared" si="302"/>
        <v>0.64777708826796065</v>
      </c>
      <c r="BT181">
        <f t="shared" si="303"/>
        <v>0.70107989277959204</v>
      </c>
      <c r="BU181">
        <f t="shared" si="268"/>
        <v>0.11967430150334857</v>
      </c>
      <c r="BV181" t="str">
        <f t="shared" si="269"/>
        <v>Curl</v>
      </c>
      <c r="BW181">
        <f t="shared" si="304"/>
        <v>27.075095444647129</v>
      </c>
      <c r="BX181">
        <f t="shared" si="305"/>
        <v>0.19326628210196939</v>
      </c>
      <c r="BY181">
        <f t="shared" si="270"/>
        <v>0.75379679348462347</v>
      </c>
      <c r="BZ181">
        <f t="shared" si="306"/>
        <v>4.5529870643809822</v>
      </c>
      <c r="CA181">
        <f t="shared" si="307"/>
        <v>0.28940836966805361</v>
      </c>
      <c r="CC181">
        <f t="shared" si="308"/>
        <v>0.61562000574508002</v>
      </c>
      <c r="CD181">
        <f t="shared" si="336"/>
        <v>1.59816</v>
      </c>
      <c r="CE181">
        <f t="shared" si="309"/>
        <v>0.54436619718309864</v>
      </c>
      <c r="CF181">
        <f t="shared" si="310"/>
        <v>0.6901110149897578</v>
      </c>
      <c r="CG181">
        <f t="shared" si="311"/>
        <v>0.76460202423443657</v>
      </c>
      <c r="CH181">
        <f t="shared" si="271"/>
        <v>0.11945005403405279</v>
      </c>
      <c r="CI181" t="str">
        <f t="shared" si="272"/>
        <v>Curl</v>
      </c>
      <c r="CJ181">
        <f t="shared" si="312"/>
        <v>26.892460604798124</v>
      </c>
      <c r="CK181">
        <f t="shared" si="313"/>
        <v>0.11579373906807751</v>
      </c>
      <c r="CL181">
        <f t="shared" si="273"/>
        <v>0.7958021455536548</v>
      </c>
      <c r="CM181">
        <f t="shared" si="314"/>
        <v>4.3041006772324915</v>
      </c>
      <c r="CN181">
        <f t="shared" si="315"/>
        <v>9.6723549203798401E-2</v>
      </c>
    </row>
    <row r="182" spans="1:92" x14ac:dyDescent="0.25">
      <c r="A182">
        <v>1.67</v>
      </c>
      <c r="B182">
        <f t="shared" si="337"/>
        <v>1.0500000000000001E-2</v>
      </c>
      <c r="C182">
        <f t="shared" si="253"/>
        <v>0.63</v>
      </c>
      <c r="D182">
        <f t="shared" si="322"/>
        <v>0.52314814814814725</v>
      </c>
      <c r="E182">
        <f t="shared" si="254"/>
        <v>0.83039388594944008</v>
      </c>
      <c r="F182">
        <f t="shared" si="255"/>
        <v>8.7191358024691218E-3</v>
      </c>
      <c r="H182">
        <v>159</v>
      </c>
      <c r="I182">
        <v>15.9</v>
      </c>
      <c r="J182">
        <f t="shared" si="274"/>
        <v>0.88193733333333257</v>
      </c>
      <c r="K182">
        <f t="shared" si="316"/>
        <v>1.3665</v>
      </c>
      <c r="L182">
        <f t="shared" si="275"/>
        <v>0.98307548371419373</v>
      </c>
      <c r="M182" t="str">
        <f t="shared" si="258"/>
        <v>No Curl</v>
      </c>
      <c r="N182">
        <f t="shared" si="317"/>
        <v>25.818010999999981</v>
      </c>
      <c r="P182">
        <f t="shared" si="323"/>
        <v>0.66327978978068947</v>
      </c>
      <c r="Q182">
        <f t="shared" si="318"/>
        <v>1.5618599999999998</v>
      </c>
      <c r="R182">
        <f t="shared" si="324"/>
        <v>0.55000000000000004</v>
      </c>
      <c r="S182">
        <f t="shared" si="325"/>
        <v>0.674559446299559</v>
      </c>
      <c r="T182">
        <f t="shared" si="326"/>
        <v>0.68583910281842853</v>
      </c>
      <c r="U182">
        <f t="shared" si="327"/>
        <v>2.4110599728112247E-2</v>
      </c>
      <c r="V182" t="str">
        <f t="shared" si="328"/>
        <v>Curl</v>
      </c>
      <c r="W182">
        <f t="shared" si="320"/>
        <v>26.956204123072688</v>
      </c>
      <c r="X182">
        <f t="shared" si="321"/>
        <v>0.20807080972245029</v>
      </c>
      <c r="Y182">
        <f t="shared" si="329"/>
        <v>0.69554431833003483</v>
      </c>
      <c r="Z182">
        <f t="shared" si="330"/>
        <v>0.99311053501841628</v>
      </c>
      <c r="AA182">
        <f t="shared" si="319"/>
        <v>0.47635873494539882</v>
      </c>
      <c r="AC182">
        <f t="shared" si="276"/>
        <v>0.63654653236511072</v>
      </c>
      <c r="AD182">
        <f t="shared" si="332"/>
        <v>1.57674</v>
      </c>
      <c r="AE182">
        <f t="shared" si="277"/>
        <v>0.55070422535211272</v>
      </c>
      <c r="AF182">
        <f t="shared" si="278"/>
        <v>0.65840013215858317</v>
      </c>
      <c r="AG182">
        <f t="shared" si="279"/>
        <v>0.68025373195205496</v>
      </c>
      <c r="AH182">
        <f t="shared" si="259"/>
        <v>4.8602873053115725E-2</v>
      </c>
      <c r="AI182" t="str">
        <f t="shared" si="260"/>
        <v>Curl</v>
      </c>
      <c r="AJ182">
        <f t="shared" si="280"/>
        <v>26.983766050610573</v>
      </c>
      <c r="AK182">
        <f t="shared" si="281"/>
        <v>0.21535085253839481</v>
      </c>
      <c r="AL182">
        <f t="shared" si="261"/>
        <v>0.70091286065564551</v>
      </c>
      <c r="AM182">
        <f t="shared" si="282"/>
        <v>1.9869072697605314</v>
      </c>
      <c r="AN182">
        <f t="shared" si="283"/>
        <v>0.47657659315018575</v>
      </c>
      <c r="AP182">
        <f t="shared" si="284"/>
        <v>0.6097767155638012</v>
      </c>
      <c r="AQ182">
        <f t="shared" si="333"/>
        <v>1.59816</v>
      </c>
      <c r="AR182">
        <f t="shared" si="285"/>
        <v>0.55070422535211272</v>
      </c>
      <c r="AS182">
        <f t="shared" si="286"/>
        <v>0.64147479057863432</v>
      </c>
      <c r="AT182">
        <f t="shared" si="287"/>
        <v>0.67317286559346834</v>
      </c>
      <c r="AU182">
        <f t="shared" si="262"/>
        <v>7.3479218343156183E-2</v>
      </c>
      <c r="AV182" t="str">
        <f t="shared" si="263"/>
        <v>Curl</v>
      </c>
      <c r="AW182">
        <f t="shared" si="288"/>
        <v>27.009680780634632</v>
      </c>
      <c r="AX182">
        <f t="shared" si="289"/>
        <v>0.22468346123231211</v>
      </c>
      <c r="AY182">
        <f t="shared" si="264"/>
        <v>0.70606616683583456</v>
      </c>
      <c r="AZ182">
        <f t="shared" si="290"/>
        <v>2.9826887597906508</v>
      </c>
      <c r="BA182">
        <f t="shared" si="291"/>
        <v>0.49618107515044463</v>
      </c>
      <c r="BC182">
        <f t="shared" si="292"/>
        <v>0.58529349458669389</v>
      </c>
      <c r="BD182">
        <f t="shared" si="334"/>
        <v>1.6185</v>
      </c>
      <c r="BE182">
        <f t="shared" si="293"/>
        <v>0.55140845070422539</v>
      </c>
      <c r="BF182">
        <f t="shared" si="294"/>
        <v>0.62608878809869573</v>
      </c>
      <c r="BG182">
        <f t="shared" si="295"/>
        <v>0.66688408161069679</v>
      </c>
      <c r="BH182">
        <f t="shared" si="265"/>
        <v>9.8401667739102638E-2</v>
      </c>
      <c r="BI182" t="str">
        <f t="shared" si="266"/>
        <v>Curl</v>
      </c>
      <c r="BJ182">
        <f t="shared" si="296"/>
        <v>27.040536460423148</v>
      </c>
      <c r="BK182">
        <f t="shared" si="297"/>
        <v>0.22200121438921369</v>
      </c>
      <c r="BL182">
        <f t="shared" si="267"/>
        <v>0.71300670282986056</v>
      </c>
      <c r="BM182">
        <f t="shared" si="298"/>
        <v>3.9568241204202219</v>
      </c>
      <c r="BN182">
        <f t="shared" si="299"/>
        <v>0.42852479401214472</v>
      </c>
      <c r="BP182">
        <f t="shared" si="300"/>
        <v>0.57512284194474139</v>
      </c>
      <c r="BQ182">
        <f t="shared" si="335"/>
        <v>1.62504</v>
      </c>
      <c r="BR182">
        <f t="shared" si="301"/>
        <v>0.55070422535211272</v>
      </c>
      <c r="BS182">
        <f t="shared" si="302"/>
        <v>0.62669052325914465</v>
      </c>
      <c r="BT182">
        <f t="shared" si="303"/>
        <v>0.6782582045735478</v>
      </c>
      <c r="BU182">
        <f t="shared" si="268"/>
        <v>0.11967430150334857</v>
      </c>
      <c r="BV182" t="str">
        <f t="shared" si="269"/>
        <v>Curl</v>
      </c>
      <c r="BW182">
        <f t="shared" si="304"/>
        <v>27.139873153473925</v>
      </c>
      <c r="BX182">
        <f t="shared" si="305"/>
        <v>0.19924446879768057</v>
      </c>
      <c r="BY182">
        <f t="shared" si="270"/>
        <v>0.73277868212588415</v>
      </c>
      <c r="BZ182">
        <f t="shared" si="306"/>
        <v>4.6838668704412481</v>
      </c>
      <c r="CA182">
        <f t="shared" si="307"/>
        <v>0.30370844198571556</v>
      </c>
      <c r="CC182">
        <f t="shared" si="308"/>
        <v>0.59702560295588925</v>
      </c>
      <c r="CD182">
        <f t="shared" si="336"/>
        <v>1.6050599999999999</v>
      </c>
      <c r="CE182">
        <f t="shared" si="309"/>
        <v>0.54647887323943667</v>
      </c>
      <c r="CF182">
        <f t="shared" si="310"/>
        <v>0.6692666596045781</v>
      </c>
      <c r="CG182">
        <f t="shared" si="311"/>
        <v>0.74150771625326783</v>
      </c>
      <c r="CH182">
        <f t="shared" si="271"/>
        <v>0.11945005403405279</v>
      </c>
      <c r="CI182" t="str">
        <f t="shared" si="272"/>
        <v>Curl</v>
      </c>
      <c r="CJ182">
        <f t="shared" si="312"/>
        <v>26.9614717062971</v>
      </c>
      <c r="CK182">
        <f t="shared" si="313"/>
        <v>0.12168330754451517</v>
      </c>
      <c r="CL182">
        <f t="shared" si="273"/>
        <v>0.77501815499451299</v>
      </c>
      <c r="CM182">
        <f t="shared" si="314"/>
        <v>4.4197520439536646</v>
      </c>
      <c r="CN182">
        <f t="shared" si="315"/>
        <v>0.10553608608638947</v>
      </c>
    </row>
    <row r="183" spans="1:92" x14ac:dyDescent="0.25">
      <c r="A183">
        <v>1.68</v>
      </c>
      <c r="B183">
        <f t="shared" si="337"/>
        <v>1.0500000000000001E-2</v>
      </c>
      <c r="C183">
        <f t="shared" si="253"/>
        <v>0.63</v>
      </c>
      <c r="D183">
        <f t="shared" si="322"/>
        <v>0.52407407407407314</v>
      </c>
      <c r="E183">
        <f t="shared" si="254"/>
        <v>0.83186360964138595</v>
      </c>
      <c r="F183">
        <f t="shared" si="255"/>
        <v>8.7345679012345526E-3</v>
      </c>
      <c r="H183">
        <v>160</v>
      </c>
      <c r="I183">
        <v>16</v>
      </c>
      <c r="J183">
        <f t="shared" si="274"/>
        <v>0.86652999999999925</v>
      </c>
      <c r="K183">
        <f t="shared" si="316"/>
        <v>1.38666</v>
      </c>
      <c r="L183">
        <f t="shared" si="275"/>
        <v>0.98253012685708585</v>
      </c>
      <c r="M183" t="str">
        <f t="shared" si="258"/>
        <v>No Curl</v>
      </c>
      <c r="N183">
        <f t="shared" si="317"/>
        <v>25.905434366666647</v>
      </c>
      <c r="P183">
        <f t="shared" si="323"/>
        <v>0.64304260760277654</v>
      </c>
      <c r="Q183">
        <f t="shared" si="318"/>
        <v>1.57674</v>
      </c>
      <c r="R183">
        <f t="shared" si="324"/>
        <v>0.55140845070422539</v>
      </c>
      <c r="S183">
        <f t="shared" si="325"/>
        <v>0.6539781130297635</v>
      </c>
      <c r="T183">
        <f t="shared" si="326"/>
        <v>0.66491361845675057</v>
      </c>
      <c r="U183">
        <f t="shared" si="327"/>
        <v>2.4110599728112247E-2</v>
      </c>
      <c r="V183" t="str">
        <f t="shared" si="328"/>
        <v>Curl</v>
      </c>
      <c r="W183">
        <f t="shared" si="320"/>
        <v>27.023660067702643</v>
      </c>
      <c r="X183">
        <f t="shared" si="321"/>
        <v>0.2137675562685844</v>
      </c>
      <c r="Y183">
        <f t="shared" si="329"/>
        <v>0.67496617091795008</v>
      </c>
      <c r="Z183">
        <f t="shared" si="330"/>
        <v>1.0233913361682312</v>
      </c>
      <c r="AA183">
        <f t="shared" si="319"/>
        <v>0.49167579421459173</v>
      </c>
      <c r="AC183">
        <f t="shared" si="276"/>
        <v>0.61649387446476733</v>
      </c>
      <c r="AD183">
        <f t="shared" si="332"/>
        <v>1.59114</v>
      </c>
      <c r="AE183">
        <f t="shared" si="277"/>
        <v>0.55211267605633807</v>
      </c>
      <c r="AF183">
        <f t="shared" si="278"/>
        <v>0.63765903635422472</v>
      </c>
      <c r="AG183">
        <f t="shared" si="279"/>
        <v>0.65882419824368144</v>
      </c>
      <c r="AH183">
        <f t="shared" si="259"/>
        <v>4.8602873053115725E-2</v>
      </c>
      <c r="AI183" t="str">
        <f t="shared" si="260"/>
        <v>Curl</v>
      </c>
      <c r="AJ183">
        <f t="shared" si="280"/>
        <v>27.049606063826431</v>
      </c>
      <c r="AK183">
        <f t="shared" si="281"/>
        <v>0.22112507069070531</v>
      </c>
      <c r="AL183">
        <f t="shared" si="261"/>
        <v>0.68018461503801064</v>
      </c>
      <c r="AM183">
        <f t="shared" si="282"/>
        <v>2.0474825628903592</v>
      </c>
      <c r="AN183">
        <f t="shared" si="283"/>
        <v>0.49241664628833848</v>
      </c>
      <c r="AP183">
        <f t="shared" si="284"/>
        <v>0.58984477156225656</v>
      </c>
      <c r="AQ183">
        <f t="shared" si="333"/>
        <v>1.6118399999999999</v>
      </c>
      <c r="AR183">
        <f t="shared" si="285"/>
        <v>0.55281690140845074</v>
      </c>
      <c r="AS183">
        <f t="shared" si="286"/>
        <v>0.62050672263200235</v>
      </c>
      <c r="AT183">
        <f t="shared" si="287"/>
        <v>0.65116867370174891</v>
      </c>
      <c r="AU183">
        <f t="shared" si="262"/>
        <v>7.3479218343156183E-2</v>
      </c>
      <c r="AV183" t="str">
        <f t="shared" si="263"/>
        <v>Curl</v>
      </c>
      <c r="AW183">
        <f t="shared" si="288"/>
        <v>27.073828259692494</v>
      </c>
      <c r="AX183">
        <f t="shared" si="289"/>
        <v>0.23057108344686081</v>
      </c>
      <c r="AY183">
        <f t="shared" si="264"/>
        <v>0.68512737304028426</v>
      </c>
      <c r="AZ183">
        <f t="shared" si="290"/>
        <v>3.0739316518689779</v>
      </c>
      <c r="BA183">
        <f t="shared" si="291"/>
        <v>0.51269307169517364</v>
      </c>
      <c r="BC183">
        <f t="shared" si="292"/>
        <v>0.56556341479039873</v>
      </c>
      <c r="BD183">
        <f t="shared" si="334"/>
        <v>1.62504</v>
      </c>
      <c r="BE183">
        <f t="shared" si="293"/>
        <v>0.55281690140845074</v>
      </c>
      <c r="BF183">
        <f t="shared" si="294"/>
        <v>0.604983510382469</v>
      </c>
      <c r="BG183">
        <f t="shared" si="295"/>
        <v>0.64440360597453861</v>
      </c>
      <c r="BH183">
        <f t="shared" si="265"/>
        <v>9.8401667739102638E-2</v>
      </c>
      <c r="BI183" t="str">
        <f t="shared" si="266"/>
        <v>Curl</v>
      </c>
      <c r="BJ183">
        <f t="shared" si="296"/>
        <v>27.103145339233016</v>
      </c>
      <c r="BK183">
        <f t="shared" si="297"/>
        <v>0.22796533011204537</v>
      </c>
      <c r="BL183">
        <f t="shared" si="267"/>
        <v>0.69195326568871873</v>
      </c>
      <c r="BM183">
        <f t="shared" si="298"/>
        <v>4.0774154578446167</v>
      </c>
      <c r="BN183">
        <f t="shared" si="299"/>
        <v>0.44485524042548019</v>
      </c>
      <c r="BP183">
        <f t="shared" si="300"/>
        <v>0.55570036999077688</v>
      </c>
      <c r="BQ183">
        <f t="shared" si="335"/>
        <v>1.6314599999999999</v>
      </c>
      <c r="BR183">
        <f t="shared" si="301"/>
        <v>0.55211267605633807</v>
      </c>
      <c r="BS183">
        <f t="shared" si="302"/>
        <v>0.60552655927771482</v>
      </c>
      <c r="BT183">
        <f t="shared" si="303"/>
        <v>0.65535274856465264</v>
      </c>
      <c r="BU183">
        <f t="shared" si="268"/>
        <v>0.11967430150334857</v>
      </c>
      <c r="BV183" t="str">
        <f t="shared" si="269"/>
        <v>Curl</v>
      </c>
      <c r="BW183">
        <f t="shared" si="304"/>
        <v>27.202542205799841</v>
      </c>
      <c r="BX183">
        <f t="shared" si="305"/>
        <v>0.20525108629107694</v>
      </c>
      <c r="BY183">
        <f t="shared" si="270"/>
        <v>0.71168749523018615</v>
      </c>
      <c r="BZ183">
        <f t="shared" si="306"/>
        <v>4.822999443589544</v>
      </c>
      <c r="CA183">
        <f t="shared" si="307"/>
        <v>0.31843425148002685</v>
      </c>
      <c r="CC183">
        <f t="shared" si="308"/>
        <v>0.57829231050154051</v>
      </c>
      <c r="CD183">
        <f t="shared" si="336"/>
        <v>1.6185</v>
      </c>
      <c r="CE183">
        <f t="shared" si="309"/>
        <v>0.54788732394366202</v>
      </c>
      <c r="CF183">
        <f t="shared" si="310"/>
        <v>0.64826660868173025</v>
      </c>
      <c r="CG183">
        <f t="shared" si="311"/>
        <v>0.71824090686192088</v>
      </c>
      <c r="CH183">
        <f t="shared" si="271"/>
        <v>0.11945005403405279</v>
      </c>
      <c r="CI183" t="str">
        <f t="shared" si="272"/>
        <v>Curl</v>
      </c>
      <c r="CJ183">
        <f t="shared" si="312"/>
        <v>27.028398372257559</v>
      </c>
      <c r="CK183">
        <f t="shared" si="313"/>
        <v>0.12764020731520967</v>
      </c>
      <c r="CL183">
        <f t="shared" si="273"/>
        <v>0.75408228960458989</v>
      </c>
      <c r="CM183">
        <f t="shared" si="314"/>
        <v>4.5427135153329878</v>
      </c>
      <c r="CN183">
        <f t="shared" si="315"/>
        <v>0.11477221991198895</v>
      </c>
    </row>
    <row r="184" spans="1:92" x14ac:dyDescent="0.25">
      <c r="A184">
        <v>1.69</v>
      </c>
      <c r="B184">
        <f t="shared" si="337"/>
        <v>1.0500000000000001E-2</v>
      </c>
      <c r="C184">
        <f t="shared" si="253"/>
        <v>0.63</v>
      </c>
      <c r="D184">
        <f t="shared" si="322"/>
        <v>0.52499999999999902</v>
      </c>
      <c r="E184">
        <f t="shared" si="254"/>
        <v>0.83333333333333182</v>
      </c>
      <c r="F184">
        <f t="shared" si="255"/>
        <v>8.7499999999999852E-3</v>
      </c>
      <c r="H184">
        <v>161</v>
      </c>
      <c r="I184">
        <v>16.100000000000001</v>
      </c>
      <c r="J184">
        <f t="shared" si="274"/>
        <v>0.85101266666666586</v>
      </c>
      <c r="K184">
        <f t="shared" si="316"/>
        <v>1.3965599999999998</v>
      </c>
      <c r="L184">
        <f t="shared" si="275"/>
        <v>0.98209256074996432</v>
      </c>
      <c r="M184" t="str">
        <f t="shared" si="258"/>
        <v>No Curl</v>
      </c>
      <c r="N184">
        <f t="shared" si="317"/>
        <v>25.991311499999981</v>
      </c>
      <c r="P184">
        <f t="shared" si="323"/>
        <v>0.62263664958125386</v>
      </c>
      <c r="Q184">
        <f t="shared" si="318"/>
        <v>1.59114</v>
      </c>
      <c r="R184">
        <f t="shared" si="324"/>
        <v>0.55352112676056342</v>
      </c>
      <c r="S184">
        <f t="shared" si="325"/>
        <v>0.63322513373461309</v>
      </c>
      <c r="T184">
        <f t="shared" si="326"/>
        <v>0.64381361788797242</v>
      </c>
      <c r="U184">
        <f t="shared" si="327"/>
        <v>2.4110599728112247E-2</v>
      </c>
      <c r="V184" t="str">
        <f t="shared" si="328"/>
        <v>Curl</v>
      </c>
      <c r="W184">
        <f t="shared" si="320"/>
        <v>27.089057879005619</v>
      </c>
      <c r="X184">
        <f t="shared" si="321"/>
        <v>0.21953259608621384</v>
      </c>
      <c r="Y184">
        <f t="shared" si="329"/>
        <v>0.65421660700015016</v>
      </c>
      <c r="Z184">
        <f t="shared" si="330"/>
        <v>1.055853506705928</v>
      </c>
      <c r="AA184">
        <f t="shared" si="319"/>
        <v>0.50740291789043945</v>
      </c>
      <c r="AC184">
        <f t="shared" si="276"/>
        <v>0.59628446386524869</v>
      </c>
      <c r="AD184">
        <f t="shared" si="332"/>
        <v>1.6050599999999999</v>
      </c>
      <c r="AE184">
        <f t="shared" si="277"/>
        <v>0.55352112676056342</v>
      </c>
      <c r="AF184">
        <f t="shared" si="278"/>
        <v>0.61675580629477922</v>
      </c>
      <c r="AG184">
        <f t="shared" si="279"/>
        <v>0.63722714872430919</v>
      </c>
      <c r="AH184">
        <f t="shared" si="259"/>
        <v>4.8602873053115725E-2</v>
      </c>
      <c r="AI184" t="str">
        <f t="shared" si="260"/>
        <v>Curl</v>
      </c>
      <c r="AJ184">
        <f t="shared" si="280"/>
        <v>27.113371967461852</v>
      </c>
      <c r="AK184">
        <f t="shared" si="281"/>
        <v>0.2269689165925812</v>
      </c>
      <c r="AL184">
        <f t="shared" si="261"/>
        <v>0.65929515338896283</v>
      </c>
      <c r="AM184">
        <f t="shared" si="282"/>
        <v>2.1123850567497722</v>
      </c>
      <c r="AN184">
        <f t="shared" si="283"/>
        <v>0.50867238344572752</v>
      </c>
      <c r="AP184">
        <f t="shared" si="284"/>
        <v>0.5697667378065695</v>
      </c>
      <c r="AQ184">
        <f t="shared" si="333"/>
        <v>1.62504</v>
      </c>
      <c r="AR184">
        <f t="shared" si="285"/>
        <v>0.5542253521126761</v>
      </c>
      <c r="AS184">
        <f t="shared" si="286"/>
        <v>0.5993849707350779</v>
      </c>
      <c r="AT184">
        <f t="shared" si="287"/>
        <v>0.62900320366358697</v>
      </c>
      <c r="AU184">
        <f t="shared" si="262"/>
        <v>7.3479218343156183E-2</v>
      </c>
      <c r="AV184" t="str">
        <f t="shared" si="263"/>
        <v>Curl</v>
      </c>
      <c r="AW184">
        <f t="shared" si="288"/>
        <v>27.135878931955695</v>
      </c>
      <c r="AX184">
        <f t="shared" si="289"/>
        <v>0.23652448390810668</v>
      </c>
      <c r="AY184">
        <f t="shared" si="264"/>
        <v>0.66403697768992809</v>
      </c>
      <c r="AZ184">
        <f t="shared" si="290"/>
        <v>3.1716607134156916</v>
      </c>
      <c r="BA184">
        <f t="shared" si="291"/>
        <v>0.52962836283584402</v>
      </c>
      <c r="BC184">
        <f t="shared" si="292"/>
        <v>0.54569158747751456</v>
      </c>
      <c r="BD184">
        <f t="shared" si="334"/>
        <v>1.6377600000000001</v>
      </c>
      <c r="BE184">
        <f t="shared" si="293"/>
        <v>0.55492957746478877</v>
      </c>
      <c r="BF184">
        <f t="shared" si="294"/>
        <v>0.58372660526614639</v>
      </c>
      <c r="BG184">
        <f t="shared" si="295"/>
        <v>0.62176162305477767</v>
      </c>
      <c r="BH184">
        <f t="shared" si="265"/>
        <v>9.8401667739102638E-2</v>
      </c>
      <c r="BI184" t="str">
        <f t="shared" si="266"/>
        <v>Curl</v>
      </c>
      <c r="BJ184">
        <f t="shared" si="296"/>
        <v>27.163643690271265</v>
      </c>
      <c r="BK184">
        <f t="shared" si="297"/>
        <v>0.2339888579536685</v>
      </c>
      <c r="BL184">
        <f t="shared" si="267"/>
        <v>0.67075186712480006</v>
      </c>
      <c r="BM184">
        <f t="shared" si="298"/>
        <v>4.2065245548702492</v>
      </c>
      <c r="BN184">
        <f t="shared" si="299"/>
        <v>0.46161371511276755</v>
      </c>
      <c r="BP184">
        <f t="shared" si="300"/>
        <v>0.5361452284224556</v>
      </c>
      <c r="BQ184">
        <f t="shared" si="335"/>
        <v>1.64394</v>
      </c>
      <c r="BR184">
        <f t="shared" si="301"/>
        <v>0.55352112676056342</v>
      </c>
      <c r="BS184">
        <f t="shared" si="302"/>
        <v>0.58421803002434991</v>
      </c>
      <c r="BT184">
        <f t="shared" si="303"/>
        <v>0.63229083162624411</v>
      </c>
      <c r="BU184">
        <f t="shared" si="268"/>
        <v>0.11967430150334857</v>
      </c>
      <c r="BV184" t="str">
        <f t="shared" si="269"/>
        <v>Curl</v>
      </c>
      <c r="BW184">
        <f t="shared" si="304"/>
        <v>27.263094861727613</v>
      </c>
      <c r="BX184">
        <f t="shared" si="305"/>
        <v>0.2113198573285556</v>
      </c>
      <c r="BY184">
        <f t="shared" si="270"/>
        <v>0.69045673980951183</v>
      </c>
      <c r="BZ184">
        <f t="shared" si="306"/>
        <v>4.9716688790004175</v>
      </c>
      <c r="CA184">
        <f t="shared" si="307"/>
        <v>0.33359138534936988</v>
      </c>
      <c r="CC184">
        <f t="shared" si="308"/>
        <v>0.55942500733099565</v>
      </c>
      <c r="CD184">
        <f t="shared" si="336"/>
        <v>1.6314599999999999</v>
      </c>
      <c r="CE184">
        <f t="shared" si="309"/>
        <v>0.54929577464788737</v>
      </c>
      <c r="CF184">
        <f t="shared" si="310"/>
        <v>0.62711633153083501</v>
      </c>
      <c r="CG184">
        <f t="shared" si="311"/>
        <v>0.69480765573067516</v>
      </c>
      <c r="CH184">
        <f t="shared" si="271"/>
        <v>0.11945005403405279</v>
      </c>
      <c r="CI184" t="str">
        <f t="shared" si="272"/>
        <v>Curl</v>
      </c>
      <c r="CJ184">
        <f t="shared" si="312"/>
        <v>27.093225033125734</v>
      </c>
      <c r="CK184">
        <f t="shared" si="313"/>
        <v>0.13366181732467461</v>
      </c>
      <c r="CL184">
        <f t="shared" si="273"/>
        <v>0.7330003687908565</v>
      </c>
      <c r="CM184">
        <f t="shared" si="314"/>
        <v>4.6736535627378091</v>
      </c>
      <c r="CN184">
        <f t="shared" si="315"/>
        <v>0.12443643371715613</v>
      </c>
    </row>
    <row r="185" spans="1:92" x14ac:dyDescent="0.25">
      <c r="A185">
        <v>1.7</v>
      </c>
      <c r="B185">
        <f t="shared" si="337"/>
        <v>1.0500000000000001E-2</v>
      </c>
      <c r="C185">
        <f t="shared" si="253"/>
        <v>0.63</v>
      </c>
      <c r="D185">
        <f t="shared" si="322"/>
        <v>0.52592592592592491</v>
      </c>
      <c r="E185">
        <f t="shared" si="254"/>
        <v>0.83480305702527757</v>
      </c>
      <c r="F185">
        <f t="shared" si="255"/>
        <v>8.7654320987654143E-3</v>
      </c>
      <c r="H185">
        <v>162</v>
      </c>
      <c r="I185">
        <v>16.2</v>
      </c>
      <c r="J185">
        <f t="shared" si="274"/>
        <v>0.83527933333333249</v>
      </c>
      <c r="K185">
        <f t="shared" si="316"/>
        <v>1.4159999999999999</v>
      </c>
      <c r="L185">
        <f t="shared" si="275"/>
        <v>0.98151222190974041</v>
      </c>
      <c r="M185" t="str">
        <f t="shared" si="258"/>
        <v>No Curl</v>
      </c>
      <c r="N185">
        <f t="shared" si="317"/>
        <v>26.07562609999998</v>
      </c>
      <c r="P185">
        <f t="shared" si="323"/>
        <v>0.60207101441639943</v>
      </c>
      <c r="Q185">
        <f t="shared" si="318"/>
        <v>1.6050599999999999</v>
      </c>
      <c r="R185">
        <f t="shared" si="324"/>
        <v>0.55492957746478877</v>
      </c>
      <c r="S185">
        <f t="shared" si="325"/>
        <v>0.61230976184579089</v>
      </c>
      <c r="T185">
        <f t="shared" si="326"/>
        <v>0.62254850927518246</v>
      </c>
      <c r="U185">
        <f t="shared" si="327"/>
        <v>2.4110599728112247E-2</v>
      </c>
      <c r="V185" t="str">
        <f t="shared" si="328"/>
        <v>Curl</v>
      </c>
      <c r="W185">
        <f t="shared" si="320"/>
        <v>27.152380392379079</v>
      </c>
      <c r="X185">
        <f t="shared" si="321"/>
        <v>0.22536717745117549</v>
      </c>
      <c r="Y185">
        <f t="shared" si="329"/>
        <v>0.63330490366894909</v>
      </c>
      <c r="Z185">
        <f t="shared" si="330"/>
        <v>1.0907218933161973</v>
      </c>
      <c r="AA185">
        <f t="shared" si="319"/>
        <v>0.52354506743612672</v>
      </c>
      <c r="AC185">
        <f t="shared" si="276"/>
        <v>0.57592349337088811</v>
      </c>
      <c r="AD185">
        <f t="shared" si="332"/>
        <v>1.6185</v>
      </c>
      <c r="AE185">
        <f t="shared" si="277"/>
        <v>0.55492957746478877</v>
      </c>
      <c r="AF185">
        <f t="shared" si="278"/>
        <v>0.59569581306136266</v>
      </c>
      <c r="AG185">
        <f t="shared" si="279"/>
        <v>0.61546813275183665</v>
      </c>
      <c r="AH185">
        <f t="shared" si="259"/>
        <v>4.8602873053115725E-2</v>
      </c>
      <c r="AI185" t="str">
        <f t="shared" si="260"/>
        <v>Curl</v>
      </c>
      <c r="AJ185">
        <f t="shared" si="280"/>
        <v>27.175047548091328</v>
      </c>
      <c r="AK185">
        <f t="shared" si="281"/>
        <v>0.23287973617698127</v>
      </c>
      <c r="AL185">
        <f t="shared" si="261"/>
        <v>0.63824994354690723</v>
      </c>
      <c r="AM185">
        <f t="shared" si="282"/>
        <v>2.1820705286371807</v>
      </c>
      <c r="AN185">
        <f t="shared" si="283"/>
        <v>0.52534844654142021</v>
      </c>
      <c r="AP185">
        <f t="shared" si="284"/>
        <v>0.54954776496591951</v>
      </c>
      <c r="AQ185">
        <f t="shared" si="333"/>
        <v>1.6377600000000001</v>
      </c>
      <c r="AR185">
        <f t="shared" si="285"/>
        <v>0.55563380281690145</v>
      </c>
      <c r="AS185">
        <f t="shared" si="286"/>
        <v>0.57811495330471574</v>
      </c>
      <c r="AT185">
        <f t="shared" si="287"/>
        <v>0.60668214164351264</v>
      </c>
      <c r="AU185">
        <f t="shared" si="262"/>
        <v>7.3479218343156183E-2</v>
      </c>
      <c r="AV185" t="str">
        <f t="shared" si="263"/>
        <v>Curl</v>
      </c>
      <c r="AW185">
        <f t="shared" si="288"/>
        <v>27.195817429029201</v>
      </c>
      <c r="AX185">
        <f t="shared" si="289"/>
        <v>0.24254102439739245</v>
      </c>
      <c r="AY185">
        <f t="shared" si="264"/>
        <v>0.64280061780780517</v>
      </c>
      <c r="AZ185">
        <f t="shared" si="290"/>
        <v>3.2765561761463902</v>
      </c>
      <c r="BA185">
        <f t="shared" si="291"/>
        <v>0.54699131997153971</v>
      </c>
      <c r="BC185">
        <f t="shared" si="292"/>
        <v>0.52568676824393445</v>
      </c>
      <c r="BD185">
        <f t="shared" si="334"/>
        <v>1.65</v>
      </c>
      <c r="BE185">
        <f t="shared" si="293"/>
        <v>0.55633802816901412</v>
      </c>
      <c r="BF185">
        <f t="shared" si="294"/>
        <v>0.56232743861569512</v>
      </c>
      <c r="BG185">
        <f t="shared" si="295"/>
        <v>0.59896810898745534</v>
      </c>
      <c r="BH185">
        <f t="shared" si="265"/>
        <v>9.8401667739102638E-2</v>
      </c>
      <c r="BI185" t="str">
        <f t="shared" si="266"/>
        <v>Curl</v>
      </c>
      <c r="BJ185">
        <f t="shared" si="296"/>
        <v>27.22201635079788</v>
      </c>
      <c r="BK185">
        <f t="shared" si="297"/>
        <v>0.24007308391884374</v>
      </c>
      <c r="BL185">
        <f t="shared" si="267"/>
        <v>0.64941224402109599</v>
      </c>
      <c r="BM185">
        <f t="shared" si="298"/>
        <v>4.3450118767349197</v>
      </c>
      <c r="BN185">
        <f t="shared" si="299"/>
        <v>0.47880455554661805</v>
      </c>
      <c r="BP185">
        <f t="shared" si="300"/>
        <v>0.51645894121104319</v>
      </c>
      <c r="BQ185">
        <f t="shared" si="335"/>
        <v>1.65594</v>
      </c>
      <c r="BR185">
        <f t="shared" si="301"/>
        <v>0.55563380281690145</v>
      </c>
      <c r="BS185">
        <f t="shared" si="302"/>
        <v>0.56276659611532209</v>
      </c>
      <c r="BT185">
        <f t="shared" si="303"/>
        <v>0.60907425101960089</v>
      </c>
      <c r="BU185">
        <f t="shared" si="268"/>
        <v>0.11967430150334857</v>
      </c>
      <c r="BV185" t="str">
        <f t="shared" si="269"/>
        <v>Curl</v>
      </c>
      <c r="BW185">
        <f t="shared" si="304"/>
        <v>27.321516664730048</v>
      </c>
      <c r="BX185">
        <f t="shared" si="305"/>
        <v>0.21744428329310359</v>
      </c>
      <c r="BY185">
        <f t="shared" si="270"/>
        <v>0.6690885958929389</v>
      </c>
      <c r="BZ185">
        <f t="shared" si="306"/>
        <v>5.1308642089938061</v>
      </c>
      <c r="CA185">
        <f t="shared" si="307"/>
        <v>0.34918354923057043</v>
      </c>
      <c r="CC185">
        <f t="shared" si="308"/>
        <v>0.54042513229306255</v>
      </c>
      <c r="CD185">
        <f t="shared" si="336"/>
        <v>1.64394</v>
      </c>
      <c r="CE185">
        <f t="shared" si="309"/>
        <v>0.55140845070422539</v>
      </c>
      <c r="CF185">
        <f t="shared" si="310"/>
        <v>0.60581744110371638</v>
      </c>
      <c r="CG185">
        <f t="shared" si="311"/>
        <v>0.67120974991437099</v>
      </c>
      <c r="CH185">
        <f t="shared" si="271"/>
        <v>0.11945005403405279</v>
      </c>
      <c r="CI185" t="str">
        <f t="shared" si="272"/>
        <v>Curl</v>
      </c>
      <c r="CJ185">
        <f t="shared" si="312"/>
        <v>27.155936666278816</v>
      </c>
      <c r="CK185">
        <f t="shared" si="313"/>
        <v>0.13974162290678205</v>
      </c>
      <c r="CL185">
        <f t="shared" si="273"/>
        <v>0.71177441370239214</v>
      </c>
      <c r="CM185">
        <f t="shared" si="314"/>
        <v>4.8133514478807928</v>
      </c>
      <c r="CN185">
        <f t="shared" si="315"/>
        <v>0.13453261222206622</v>
      </c>
    </row>
    <row r="186" spans="1:92" x14ac:dyDescent="0.25">
      <c r="A186">
        <v>1.71</v>
      </c>
      <c r="B186">
        <f t="shared" si="337"/>
        <v>1.0500000000000001E-2</v>
      </c>
      <c r="C186">
        <f t="shared" si="253"/>
        <v>0.63</v>
      </c>
      <c r="D186">
        <f t="shared" si="322"/>
        <v>0.52685185185185079</v>
      </c>
      <c r="E186">
        <f t="shared" si="254"/>
        <v>0.83627278071722344</v>
      </c>
      <c r="F186">
        <f t="shared" si="255"/>
        <v>8.7808641975308469E-3</v>
      </c>
      <c r="H186">
        <v>163</v>
      </c>
      <c r="I186">
        <v>16.3</v>
      </c>
      <c r="J186">
        <f t="shared" si="274"/>
        <v>0.81943999999999917</v>
      </c>
      <c r="K186">
        <f t="shared" si="316"/>
        <v>1.42554</v>
      </c>
      <c r="L186">
        <f t="shared" si="275"/>
        <v>0.98103708220563346</v>
      </c>
      <c r="M186" t="str">
        <f t="shared" si="258"/>
        <v>No Curl</v>
      </c>
      <c r="N186">
        <f t="shared" si="317"/>
        <v>26.158362066666648</v>
      </c>
      <c r="P186">
        <f t="shared" si="323"/>
        <v>0.58135095693751637</v>
      </c>
      <c r="Q186">
        <f t="shared" si="318"/>
        <v>1.6185</v>
      </c>
      <c r="R186">
        <f t="shared" si="324"/>
        <v>0.55633802816901412</v>
      </c>
      <c r="S186">
        <f t="shared" si="325"/>
        <v>0.5912373415555966</v>
      </c>
      <c r="T186">
        <f t="shared" si="326"/>
        <v>0.60112372617367693</v>
      </c>
      <c r="U186">
        <f t="shared" si="327"/>
        <v>2.4110599728112247E-2</v>
      </c>
      <c r="V186" t="str">
        <f t="shared" si="328"/>
        <v>Curl</v>
      </c>
      <c r="W186">
        <f t="shared" si="320"/>
        <v>27.213611368563658</v>
      </c>
      <c r="X186">
        <f t="shared" si="321"/>
        <v>0.23126863731776229</v>
      </c>
      <c r="Y186">
        <f t="shared" si="329"/>
        <v>0.61223643294303354</v>
      </c>
      <c r="Z186">
        <f t="shared" si="330"/>
        <v>1.1282609262175634</v>
      </c>
      <c r="AA186">
        <f t="shared" si="319"/>
        <v>0.54010687772297106</v>
      </c>
      <c r="AC186">
        <f t="shared" si="276"/>
        <v>0.55541616105412617</v>
      </c>
      <c r="AD186">
        <f t="shared" si="332"/>
        <v>1.6314599999999999</v>
      </c>
      <c r="AE186">
        <f t="shared" si="277"/>
        <v>0.55633802816901412</v>
      </c>
      <c r="AF186">
        <f t="shared" si="278"/>
        <v>0.57448443318406006</v>
      </c>
      <c r="AG186">
        <f t="shared" si="279"/>
        <v>0.5935527053139934</v>
      </c>
      <c r="AH186">
        <f t="shared" si="259"/>
        <v>4.8602873053115725E-2</v>
      </c>
      <c r="AI186" t="str">
        <f t="shared" si="260"/>
        <v>Curl</v>
      </c>
      <c r="AJ186">
        <f t="shared" si="280"/>
        <v>27.234617129397463</v>
      </c>
      <c r="AK186">
        <f t="shared" si="281"/>
        <v>0.23885487719696513</v>
      </c>
      <c r="AL186">
        <f t="shared" si="261"/>
        <v>0.61705447298951133</v>
      </c>
      <c r="AM186">
        <f t="shared" si="282"/>
        <v>2.2570615614761902</v>
      </c>
      <c r="AN186">
        <f t="shared" si="283"/>
        <v>0.54244929001665443</v>
      </c>
      <c r="AP186">
        <f t="shared" si="284"/>
        <v>0.52919301533325847</v>
      </c>
      <c r="AQ186">
        <f t="shared" si="333"/>
        <v>1.65</v>
      </c>
      <c r="AR186">
        <f t="shared" si="285"/>
        <v>0.5570422535211268</v>
      </c>
      <c r="AS186">
        <f t="shared" si="286"/>
        <v>0.55670210098578254</v>
      </c>
      <c r="AT186">
        <f t="shared" si="287"/>
        <v>0.58421118663830729</v>
      </c>
      <c r="AU186">
        <f t="shared" si="262"/>
        <v>7.3479218343156183E-2</v>
      </c>
      <c r="AV186" t="str">
        <f t="shared" si="263"/>
        <v>Curl</v>
      </c>
      <c r="AW186">
        <f t="shared" si="288"/>
        <v>27.253628924359674</v>
      </c>
      <c r="AX186">
        <f t="shared" si="289"/>
        <v>0.24861807079128917</v>
      </c>
      <c r="AY186">
        <f t="shared" si="264"/>
        <v>0.62142397453398079</v>
      </c>
      <c r="AZ186">
        <f t="shared" si="290"/>
        <v>3.3893973712545011</v>
      </c>
      <c r="BA186">
        <f t="shared" si="291"/>
        <v>0.56478612838547892</v>
      </c>
      <c r="BC186">
        <f t="shared" si="292"/>
        <v>0.50555410079529661</v>
      </c>
      <c r="BD186">
        <f t="shared" si="334"/>
        <v>1.6617599999999999</v>
      </c>
      <c r="BE186">
        <f t="shared" si="293"/>
        <v>0.55774647887323947</v>
      </c>
      <c r="BF186">
        <f t="shared" si="294"/>
        <v>0.54079151265599756</v>
      </c>
      <c r="BG186">
        <f t="shared" si="295"/>
        <v>0.57602892451669796</v>
      </c>
      <c r="BH186">
        <f t="shared" si="265"/>
        <v>9.8401667739102638E-2</v>
      </c>
      <c r="BI186" t="str">
        <f t="shared" si="266"/>
        <v>Curl</v>
      </c>
      <c r="BJ186">
        <f t="shared" si="296"/>
        <v>27.278249094659451</v>
      </c>
      <c r="BK186">
        <f t="shared" si="297"/>
        <v>0.24621539796299347</v>
      </c>
      <c r="BL186">
        <f t="shared" si="267"/>
        <v>0.62794033373404134</v>
      </c>
      <c r="BM186">
        <f t="shared" si="298"/>
        <v>4.4938863650759826</v>
      </c>
      <c r="BN186">
        <f t="shared" si="299"/>
        <v>0.49643177689547557</v>
      </c>
      <c r="BP186">
        <f t="shared" si="300"/>
        <v>0.49665016009188195</v>
      </c>
      <c r="BQ186">
        <f t="shared" si="335"/>
        <v>1.6674599999999999</v>
      </c>
      <c r="BR186">
        <f t="shared" si="301"/>
        <v>0.5570422535211268</v>
      </c>
      <c r="BS186">
        <f t="shared" si="302"/>
        <v>0.54118168503316799</v>
      </c>
      <c r="BT186">
        <f t="shared" si="303"/>
        <v>0.58571320997445386</v>
      </c>
      <c r="BU186">
        <f t="shared" si="268"/>
        <v>0.11967430150334857</v>
      </c>
      <c r="BV186" t="str">
        <f t="shared" si="269"/>
        <v>Curl</v>
      </c>
      <c r="BW186">
        <f t="shared" si="304"/>
        <v>27.377793324341582</v>
      </c>
      <c r="BX186">
        <f t="shared" si="305"/>
        <v>0.22362567104431055</v>
      </c>
      <c r="BY186">
        <f t="shared" si="270"/>
        <v>0.64759305181768079</v>
      </c>
      <c r="BZ186">
        <f t="shared" si="306"/>
        <v>5.3016527140110101</v>
      </c>
      <c r="CA186">
        <f t="shared" si="307"/>
        <v>0.36521481713465392</v>
      </c>
      <c r="CC186">
        <f t="shared" si="308"/>
        <v>0.52130105497304291</v>
      </c>
      <c r="CD186">
        <f t="shared" si="336"/>
        <v>1.65594</v>
      </c>
      <c r="CE186">
        <f t="shared" si="309"/>
        <v>0.55281690140845074</v>
      </c>
      <c r="CF186">
        <f t="shared" si="310"/>
        <v>0.58437931971893742</v>
      </c>
      <c r="CG186">
        <f t="shared" si="311"/>
        <v>0.6474575844648327</v>
      </c>
      <c r="CH186">
        <f t="shared" si="271"/>
        <v>0.11945005403405279</v>
      </c>
      <c r="CI186" t="str">
        <f t="shared" si="272"/>
        <v>Curl</v>
      </c>
      <c r="CJ186">
        <f t="shared" si="312"/>
        <v>27.216518410389188</v>
      </c>
      <c r="CK186">
        <f t="shared" si="313"/>
        <v>0.14588091568291281</v>
      </c>
      <c r="CL186">
        <f t="shared" si="273"/>
        <v>0.69041424091869597</v>
      </c>
      <c r="CM186">
        <f t="shared" si="314"/>
        <v>4.9626357324552313</v>
      </c>
      <c r="CN186">
        <f t="shared" si="315"/>
        <v>0.14506500747225987</v>
      </c>
    </row>
    <row r="187" spans="1:92" x14ac:dyDescent="0.25">
      <c r="A187">
        <v>1.72</v>
      </c>
      <c r="B187">
        <f t="shared" si="337"/>
        <v>1.0500000000000001E-2</v>
      </c>
      <c r="C187">
        <f t="shared" si="253"/>
        <v>0.63</v>
      </c>
      <c r="D187">
        <f t="shared" si="322"/>
        <v>0.52777777777777668</v>
      </c>
      <c r="E187">
        <f t="shared" si="254"/>
        <v>0.83774250440916931</v>
      </c>
      <c r="F187">
        <f t="shared" si="255"/>
        <v>8.7962962962962778E-3</v>
      </c>
      <c r="H187">
        <v>164</v>
      </c>
      <c r="I187">
        <v>16.399999999999999</v>
      </c>
      <c r="J187">
        <f t="shared" si="274"/>
        <v>0.80339266666666587</v>
      </c>
      <c r="K187">
        <f t="shared" si="316"/>
        <v>1.4442600000000001</v>
      </c>
      <c r="L187">
        <f t="shared" si="275"/>
        <v>0.98041670734485342</v>
      </c>
      <c r="M187" t="str">
        <f t="shared" si="258"/>
        <v>No Curl</v>
      </c>
      <c r="N187">
        <f t="shared" si="317"/>
        <v>26.239503699999982</v>
      </c>
      <c r="P187">
        <f t="shared" si="323"/>
        <v>0.56048173358172759</v>
      </c>
      <c r="Q187">
        <f t="shared" si="318"/>
        <v>1.6314599999999999</v>
      </c>
      <c r="R187">
        <f t="shared" si="324"/>
        <v>0.55774647887323947</v>
      </c>
      <c r="S187">
        <f t="shared" si="325"/>
        <v>0.57001321869149213</v>
      </c>
      <c r="T187">
        <f t="shared" si="326"/>
        <v>0.57954470380125678</v>
      </c>
      <c r="U187">
        <f t="shared" si="327"/>
        <v>2.4110599728112247E-2</v>
      </c>
      <c r="V187" t="str">
        <f t="shared" si="328"/>
        <v>Curl</v>
      </c>
      <c r="W187">
        <f t="shared" si="320"/>
        <v>27.272735102719217</v>
      </c>
      <c r="X187">
        <f t="shared" si="321"/>
        <v>0.23723431318562313</v>
      </c>
      <c r="Y187">
        <f t="shared" si="329"/>
        <v>0.59101657273830088</v>
      </c>
      <c r="Z187">
        <f t="shared" si="330"/>
        <v>1.1687755311195118</v>
      </c>
      <c r="AA187">
        <f t="shared" si="319"/>
        <v>0.55709279537436607</v>
      </c>
      <c r="AC187">
        <f t="shared" si="276"/>
        <v>0.53476389753467435</v>
      </c>
      <c r="AD187">
        <f t="shared" si="332"/>
        <v>1.64394</v>
      </c>
      <c r="AE187">
        <f t="shared" si="277"/>
        <v>0.55845070422535215</v>
      </c>
      <c r="AF187">
        <f t="shared" si="278"/>
        <v>0.55312314639790927</v>
      </c>
      <c r="AG187">
        <f t="shared" si="279"/>
        <v>0.57148239526114364</v>
      </c>
      <c r="AH187">
        <f t="shared" si="259"/>
        <v>4.8602873053115725E-2</v>
      </c>
      <c r="AI187" t="str">
        <f t="shared" si="260"/>
        <v>Curl</v>
      </c>
      <c r="AJ187">
        <f t="shared" si="280"/>
        <v>27.29206557271587</v>
      </c>
      <c r="AK187">
        <f t="shared" si="281"/>
        <v>0.24488778023823196</v>
      </c>
      <c r="AL187">
        <f t="shared" si="261"/>
        <v>0.59571035253155313</v>
      </c>
      <c r="AM187">
        <f t="shared" si="282"/>
        <v>2.3379755262017072</v>
      </c>
      <c r="AN187">
        <f t="shared" si="283"/>
        <v>0.55997876635280797</v>
      </c>
      <c r="AP187">
        <f t="shared" si="284"/>
        <v>0.50870396544118246</v>
      </c>
      <c r="AQ187">
        <f t="shared" si="333"/>
        <v>1.6617599999999999</v>
      </c>
      <c r="AR187">
        <f t="shared" si="285"/>
        <v>0.55915492957746482</v>
      </c>
      <c r="AS187">
        <f t="shared" si="286"/>
        <v>0.53514796706559442</v>
      </c>
      <c r="AT187">
        <f t="shared" si="287"/>
        <v>0.56159196869000705</v>
      </c>
      <c r="AU187">
        <f t="shared" si="262"/>
        <v>7.3479218343156183E-2</v>
      </c>
      <c r="AV187" t="str">
        <f t="shared" si="263"/>
        <v>Curl</v>
      </c>
      <c r="AW187">
        <f t="shared" si="288"/>
        <v>27.309299134458254</v>
      </c>
      <c r="AX187">
        <f t="shared" si="289"/>
        <v>0.25474908830418036</v>
      </c>
      <c r="AY187">
        <f t="shared" si="264"/>
        <v>0.59990889685811688</v>
      </c>
      <c r="AZ187">
        <f t="shared" si="290"/>
        <v>3.5111041480258742</v>
      </c>
      <c r="BA187">
        <f t="shared" si="291"/>
        <v>0.58301637337252354</v>
      </c>
      <c r="BC187">
        <f t="shared" si="292"/>
        <v>0.48529875209942669</v>
      </c>
      <c r="BD187">
        <f t="shared" si="334"/>
        <v>1.6730399999999999</v>
      </c>
      <c r="BE187">
        <f t="shared" si="293"/>
        <v>0.55915492957746482</v>
      </c>
      <c r="BF187">
        <f t="shared" si="294"/>
        <v>0.5191243544955112</v>
      </c>
      <c r="BG187">
        <f t="shared" si="295"/>
        <v>0.5529499568915951</v>
      </c>
      <c r="BH187">
        <f t="shared" si="265"/>
        <v>9.8401667739102638E-2</v>
      </c>
      <c r="BI187" t="str">
        <f t="shared" si="266"/>
        <v>Curl</v>
      </c>
      <c r="BJ187">
        <f t="shared" si="296"/>
        <v>27.332328245925051</v>
      </c>
      <c r="BK187">
        <f t="shared" si="297"/>
        <v>0.25241319841014759</v>
      </c>
      <c r="BL187">
        <f t="shared" si="267"/>
        <v>0.60634216357004023</v>
      </c>
      <c r="BM187">
        <f t="shared" si="298"/>
        <v>4.6543074570267073</v>
      </c>
      <c r="BN187">
        <f t="shared" si="299"/>
        <v>0.5144992106573868</v>
      </c>
      <c r="BP187">
        <f t="shared" si="300"/>
        <v>0.47672401326174996</v>
      </c>
      <c r="BQ187">
        <f t="shared" si="335"/>
        <v>1.6785000000000001</v>
      </c>
      <c r="BR187">
        <f t="shared" si="301"/>
        <v>0.55845070422535215</v>
      </c>
      <c r="BS187">
        <f t="shared" si="302"/>
        <v>0.51946888478811393</v>
      </c>
      <c r="BT187">
        <f t="shared" si="303"/>
        <v>0.56221375631447779</v>
      </c>
      <c r="BU187">
        <f t="shared" si="268"/>
        <v>0.11967430150334857</v>
      </c>
      <c r="BV187" t="str">
        <f t="shared" si="269"/>
        <v>Curl</v>
      </c>
      <c r="BW187">
        <f t="shared" si="304"/>
        <v>27.431911492844897</v>
      </c>
      <c r="BX187">
        <f t="shared" si="305"/>
        <v>0.22986143954033109</v>
      </c>
      <c r="BY187">
        <f t="shared" si="270"/>
        <v>0.62597635321867018</v>
      </c>
      <c r="BZ187">
        <f t="shared" si="306"/>
        <v>5.4852854100256403</v>
      </c>
      <c r="CA187">
        <f t="shared" si="307"/>
        <v>0.38168894310735318</v>
      </c>
      <c r="CC187">
        <f t="shared" si="308"/>
        <v>0.50205770810386474</v>
      </c>
      <c r="CD187">
        <f t="shared" si="336"/>
        <v>1.6674599999999999</v>
      </c>
      <c r="CE187">
        <f t="shared" si="309"/>
        <v>0.5542253521126761</v>
      </c>
      <c r="CF187">
        <f t="shared" si="310"/>
        <v>0.56280749697803123</v>
      </c>
      <c r="CG187">
        <f t="shared" si="311"/>
        <v>0.62355728585219838</v>
      </c>
      <c r="CH187">
        <f t="shared" si="271"/>
        <v>0.11945005403405279</v>
      </c>
      <c r="CI187" t="str">
        <f t="shared" si="272"/>
        <v>Curl</v>
      </c>
      <c r="CJ187">
        <f t="shared" si="312"/>
        <v>27.274956342361083</v>
      </c>
      <c r="CK187">
        <f t="shared" si="313"/>
        <v>0.15207709490328719</v>
      </c>
      <c r="CL187">
        <f t="shared" si="273"/>
        <v>0.6689258868852378</v>
      </c>
      <c r="CM187">
        <f t="shared" si="314"/>
        <v>5.1224732219378355</v>
      </c>
      <c r="CN187">
        <f t="shared" si="315"/>
        <v>0.15603754999639502</v>
      </c>
    </row>
    <row r="188" spans="1:92" x14ac:dyDescent="0.25">
      <c r="A188">
        <v>1.73</v>
      </c>
      <c r="B188">
        <f t="shared" si="337"/>
        <v>1.0500000000000001E-2</v>
      </c>
      <c r="C188">
        <f t="shared" si="253"/>
        <v>0.63</v>
      </c>
      <c r="D188">
        <f t="shared" si="322"/>
        <v>0.52870370370370257</v>
      </c>
      <c r="E188">
        <f t="shared" si="254"/>
        <v>0.83921222810111518</v>
      </c>
      <c r="F188">
        <f t="shared" si="255"/>
        <v>8.8117283950617104E-3</v>
      </c>
      <c r="H188">
        <v>165</v>
      </c>
      <c r="I188">
        <v>16.5</v>
      </c>
      <c r="J188">
        <f t="shared" si="274"/>
        <v>0.78714266666666588</v>
      </c>
      <c r="K188">
        <f t="shared" si="316"/>
        <v>1.4625000000000001</v>
      </c>
      <c r="L188">
        <f t="shared" si="275"/>
        <v>0.97977327815621917</v>
      </c>
      <c r="M188" t="str">
        <f t="shared" si="258"/>
        <v>No Curl</v>
      </c>
      <c r="N188">
        <f t="shared" si="317"/>
        <v>26.31903046666665</v>
      </c>
      <c r="P188">
        <f t="shared" si="323"/>
        <v>0.53946860270805341</v>
      </c>
      <c r="Q188">
        <f t="shared" si="318"/>
        <v>1.64394</v>
      </c>
      <c r="R188">
        <f t="shared" si="324"/>
        <v>0.55915492957746482</v>
      </c>
      <c r="S188">
        <f t="shared" si="325"/>
        <v>0.54864274103552046</v>
      </c>
      <c r="T188">
        <f t="shared" si="326"/>
        <v>0.55781687936298763</v>
      </c>
      <c r="U188">
        <f t="shared" si="327"/>
        <v>2.4110599728112247E-2</v>
      </c>
      <c r="V188" t="str">
        <f t="shared" si="328"/>
        <v>Curl</v>
      </c>
      <c r="W188">
        <f t="shared" si="320"/>
        <v>27.329736424588365</v>
      </c>
      <c r="X188">
        <f t="shared" si="321"/>
        <v>0.24326154320632112</v>
      </c>
      <c r="Y188">
        <f t="shared" si="329"/>
        <v>0.56965070803402229</v>
      </c>
      <c r="Z188">
        <f t="shared" si="330"/>
        <v>1.2126191729195899</v>
      </c>
      <c r="AA188">
        <f t="shared" si="319"/>
        <v>0.57450707881564578</v>
      </c>
      <c r="AC188">
        <f t="shared" si="276"/>
        <v>0.51391316879503912</v>
      </c>
      <c r="AD188">
        <f t="shared" si="332"/>
        <v>1.6617599999999999</v>
      </c>
      <c r="AE188">
        <f t="shared" si="277"/>
        <v>0.5598591549295775</v>
      </c>
      <c r="AF188">
        <f t="shared" si="278"/>
        <v>0.53155658078208334</v>
      </c>
      <c r="AG188">
        <f t="shared" si="279"/>
        <v>0.54919999276912712</v>
      </c>
      <c r="AH188">
        <f t="shared" si="259"/>
        <v>4.8602873053115725E-2</v>
      </c>
      <c r="AI188" t="str">
        <f t="shared" si="260"/>
        <v>Curl</v>
      </c>
      <c r="AJ188">
        <f t="shared" si="280"/>
        <v>27.347377887355663</v>
      </c>
      <c r="AK188">
        <f t="shared" si="281"/>
        <v>0.25101204071078304</v>
      </c>
      <c r="AL188">
        <f t="shared" si="261"/>
        <v>0.57416241348291319</v>
      </c>
      <c r="AM188">
        <f t="shared" si="282"/>
        <v>2.4257697278243202</v>
      </c>
      <c r="AN188">
        <f t="shared" si="283"/>
        <v>0.57794452327290946</v>
      </c>
      <c r="AP188">
        <f t="shared" si="284"/>
        <v>0.48808950898435166</v>
      </c>
      <c r="AQ188">
        <f t="shared" si="333"/>
        <v>1.6730399999999999</v>
      </c>
      <c r="AR188">
        <f t="shared" si="285"/>
        <v>0.56056338028169017</v>
      </c>
      <c r="AS188">
        <f t="shared" si="286"/>
        <v>0.51346190756049948</v>
      </c>
      <c r="AT188">
        <f t="shared" si="287"/>
        <v>0.53883430613664796</v>
      </c>
      <c r="AU188">
        <f t="shared" si="262"/>
        <v>7.3479218343156183E-2</v>
      </c>
      <c r="AV188" t="str">
        <f t="shared" si="263"/>
        <v>Curl</v>
      </c>
      <c r="AW188">
        <f t="shared" si="288"/>
        <v>27.362813931164812</v>
      </c>
      <c r="AX188">
        <f t="shared" si="289"/>
        <v>0.26093535956086855</v>
      </c>
      <c r="AY188">
        <f t="shared" si="264"/>
        <v>0.57826506832713798</v>
      </c>
      <c r="AZ188">
        <f t="shared" si="290"/>
        <v>3.6426950701647551</v>
      </c>
      <c r="BA188">
        <f t="shared" si="291"/>
        <v>0.60168600731000077</v>
      </c>
      <c r="BC188">
        <f t="shared" si="292"/>
        <v>0.46492229547498165</v>
      </c>
      <c r="BD188">
        <f t="shared" si="334"/>
        <v>1.68384</v>
      </c>
      <c r="BE188">
        <f t="shared" si="293"/>
        <v>0.56126760563380285</v>
      </c>
      <c r="BF188">
        <f t="shared" si="294"/>
        <v>0.49732764711410909</v>
      </c>
      <c r="BG188">
        <f t="shared" si="295"/>
        <v>0.52973299875323598</v>
      </c>
      <c r="BH188">
        <f t="shared" si="265"/>
        <v>9.8401667739102638E-2</v>
      </c>
      <c r="BI188" t="str">
        <f t="shared" si="266"/>
        <v>Curl</v>
      </c>
      <c r="BJ188">
        <f t="shared" si="296"/>
        <v>27.384240681374603</v>
      </c>
      <c r="BK188">
        <f t="shared" si="297"/>
        <v>0.25865999408904672</v>
      </c>
      <c r="BL188">
        <f t="shared" si="267"/>
        <v>0.58462000809027725</v>
      </c>
      <c r="BM188">
        <f t="shared" si="298"/>
        <v>4.8276460266439116</v>
      </c>
      <c r="BN188">
        <f t="shared" si="299"/>
        <v>0.53301009182085235</v>
      </c>
      <c r="BP188">
        <f t="shared" si="300"/>
        <v>0.45668212218062826</v>
      </c>
      <c r="BQ188">
        <f t="shared" si="335"/>
        <v>1.68906</v>
      </c>
      <c r="BR188">
        <f t="shared" si="301"/>
        <v>0.56056338028169017</v>
      </c>
      <c r="BS188">
        <f t="shared" si="302"/>
        <v>0.49762996222635325</v>
      </c>
      <c r="BT188">
        <f t="shared" si="303"/>
        <v>0.53857780227207808</v>
      </c>
      <c r="BU188">
        <f t="shared" si="268"/>
        <v>0.11967430150334857</v>
      </c>
      <c r="BV188" t="str">
        <f t="shared" si="269"/>
        <v>Curl</v>
      </c>
      <c r="BW188">
        <f t="shared" si="304"/>
        <v>27.483858381323707</v>
      </c>
      <c r="BX188">
        <f t="shared" si="305"/>
        <v>0.23614512599868073</v>
      </c>
      <c r="BY188">
        <f t="shared" si="270"/>
        <v>0.60424104207488372</v>
      </c>
      <c r="BZ188">
        <f t="shared" si="306"/>
        <v>5.6832363015482938</v>
      </c>
      <c r="CA188">
        <f t="shared" si="307"/>
        <v>0.39860908696641251</v>
      </c>
      <c r="CC188">
        <f t="shared" si="308"/>
        <v>0.48269660025795186</v>
      </c>
      <c r="CD188">
        <f t="shared" si="336"/>
        <v>1.6785000000000001</v>
      </c>
      <c r="CE188">
        <f t="shared" si="309"/>
        <v>0.55633802816901412</v>
      </c>
      <c r="CF188">
        <f t="shared" si="310"/>
        <v>0.54110366399310728</v>
      </c>
      <c r="CG188">
        <f t="shared" si="311"/>
        <v>0.59951072772826342</v>
      </c>
      <c r="CH188">
        <f t="shared" si="271"/>
        <v>0.11945005403405279</v>
      </c>
      <c r="CI188" t="str">
        <f t="shared" si="272"/>
        <v>Curl</v>
      </c>
      <c r="CJ188">
        <f t="shared" si="312"/>
        <v>27.331237092058885</v>
      </c>
      <c r="CK188">
        <f t="shared" si="313"/>
        <v>0.15832367222688556</v>
      </c>
      <c r="CL188">
        <f t="shared" si="273"/>
        <v>0.64731163696473637</v>
      </c>
      <c r="CM188">
        <f t="shared" si="314"/>
        <v>5.2939971275658335</v>
      </c>
      <c r="CN188">
        <f t="shared" si="315"/>
        <v>0.16745357408102984</v>
      </c>
    </row>
    <row r="189" spans="1:92" x14ac:dyDescent="0.25">
      <c r="A189">
        <v>1.74</v>
      </c>
      <c r="B189">
        <f t="shared" si="337"/>
        <v>1.0500000000000001E-2</v>
      </c>
      <c r="C189">
        <f t="shared" si="253"/>
        <v>0.63</v>
      </c>
      <c r="D189">
        <f t="shared" si="322"/>
        <v>0.52962962962962845</v>
      </c>
      <c r="E189">
        <f t="shared" si="254"/>
        <v>0.84068195179306104</v>
      </c>
      <c r="F189">
        <f t="shared" si="255"/>
        <v>8.8271604938271412E-3</v>
      </c>
      <c r="H189">
        <v>166</v>
      </c>
      <c r="I189">
        <v>16.600000000000001</v>
      </c>
      <c r="J189">
        <f t="shared" si="274"/>
        <v>0.77079333333333255</v>
      </c>
      <c r="K189">
        <f t="shared" si="316"/>
        <v>1.4714399999999999</v>
      </c>
      <c r="L189">
        <f t="shared" si="275"/>
        <v>0.97922951705493455</v>
      </c>
      <c r="M189" t="str">
        <f t="shared" si="258"/>
        <v>No Curl</v>
      </c>
      <c r="N189">
        <f t="shared" si="317"/>
        <v>26.396927266666651</v>
      </c>
      <c r="P189">
        <f t="shared" si="323"/>
        <v>0.5183168249879766</v>
      </c>
      <c r="Q189">
        <f t="shared" si="318"/>
        <v>1.65594</v>
      </c>
      <c r="R189">
        <f t="shared" si="324"/>
        <v>0.56056338028169017</v>
      </c>
      <c r="S189">
        <f t="shared" si="325"/>
        <v>0.52713125872151223</v>
      </c>
      <c r="T189">
        <f t="shared" si="326"/>
        <v>0.53594569245504808</v>
      </c>
      <c r="U189">
        <f t="shared" si="327"/>
        <v>2.4110599728112247E-2</v>
      </c>
      <c r="V189" t="str">
        <f t="shared" si="328"/>
        <v>Curl</v>
      </c>
      <c r="W189">
        <f t="shared" si="320"/>
        <v>27.384600698691916</v>
      </c>
      <c r="X189">
        <f t="shared" si="321"/>
        <v>0.24934766631584951</v>
      </c>
      <c r="Y189">
        <f t="shared" si="329"/>
        <v>0.54814423232703224</v>
      </c>
      <c r="Z189">
        <f t="shared" si="330"/>
        <v>1.2602038961216362</v>
      </c>
      <c r="AA189">
        <f t="shared" si="319"/>
        <v>0.59235379833423774</v>
      </c>
      <c r="AC189">
        <f t="shared" si="276"/>
        <v>0.49293429592672855</v>
      </c>
      <c r="AD189">
        <f t="shared" si="332"/>
        <v>1.6730399999999999</v>
      </c>
      <c r="AE189">
        <f t="shared" si="277"/>
        <v>0.56126760563380285</v>
      </c>
      <c r="AF189">
        <f t="shared" si="278"/>
        <v>0.50985747165692163</v>
      </c>
      <c r="AG189">
        <f t="shared" si="279"/>
        <v>0.52678064738711439</v>
      </c>
      <c r="AH189">
        <f t="shared" si="259"/>
        <v>4.8602873053115725E-2</v>
      </c>
      <c r="AI189" t="str">
        <f t="shared" si="260"/>
        <v>Curl</v>
      </c>
      <c r="AJ189">
        <f t="shared" si="280"/>
        <v>27.40053354543387</v>
      </c>
      <c r="AK189">
        <f t="shared" si="281"/>
        <v>0.25719134820634637</v>
      </c>
      <c r="AL189">
        <f t="shared" si="261"/>
        <v>0.55248351240245186</v>
      </c>
      <c r="AM189">
        <f t="shared" si="282"/>
        <v>2.5210148190805617</v>
      </c>
      <c r="AN189">
        <f t="shared" si="283"/>
        <v>0.59634916942248872</v>
      </c>
      <c r="AP189">
        <f t="shared" si="284"/>
        <v>0.46735485843082214</v>
      </c>
      <c r="AQ189">
        <f t="shared" si="333"/>
        <v>1.68384</v>
      </c>
      <c r="AR189">
        <f t="shared" si="285"/>
        <v>0.56197183098591552</v>
      </c>
      <c r="AS189">
        <f t="shared" si="286"/>
        <v>0.49164940589872541</v>
      </c>
      <c r="AT189">
        <f t="shared" si="287"/>
        <v>0.51594395336662935</v>
      </c>
      <c r="AU189">
        <f t="shared" si="262"/>
        <v>7.3479218343156183E-2</v>
      </c>
      <c r="AV189" t="str">
        <f t="shared" si="263"/>
        <v>Curl</v>
      </c>
      <c r="AW189">
        <f t="shared" si="288"/>
        <v>27.414160121920862</v>
      </c>
      <c r="AX189">
        <f t="shared" si="289"/>
        <v>0.26717426812861772</v>
      </c>
      <c r="AY189">
        <f t="shared" si="264"/>
        <v>0.55649836086783955</v>
      </c>
      <c r="AZ189">
        <f t="shared" si="290"/>
        <v>3.7853780737196354</v>
      </c>
      <c r="BA189">
        <f t="shared" si="291"/>
        <v>0.62079865971300352</v>
      </c>
      <c r="BC189">
        <f t="shared" si="292"/>
        <v>0.44438185533260122</v>
      </c>
      <c r="BD189">
        <f t="shared" si="334"/>
        <v>1.6991399999999999</v>
      </c>
      <c r="BE189">
        <f t="shared" si="293"/>
        <v>0.5626760563380282</v>
      </c>
      <c r="BF189">
        <f t="shared" si="294"/>
        <v>0.47535552646917012</v>
      </c>
      <c r="BG189">
        <f t="shared" si="295"/>
        <v>0.50632919760573847</v>
      </c>
      <c r="BH189">
        <f t="shared" si="265"/>
        <v>9.8401667739102638E-2</v>
      </c>
      <c r="BI189" t="str">
        <f t="shared" si="266"/>
        <v>Curl</v>
      </c>
      <c r="BJ189">
        <f t="shared" si="296"/>
        <v>27.433973446086014</v>
      </c>
      <c r="BK189">
        <f t="shared" si="297"/>
        <v>0.26498477248640762</v>
      </c>
      <c r="BL189">
        <f t="shared" si="267"/>
        <v>0.56272887463460064</v>
      </c>
      <c r="BM189">
        <f t="shared" si="298"/>
        <v>5.015922032981635</v>
      </c>
      <c r="BN189">
        <f t="shared" si="299"/>
        <v>0.5519709594591975</v>
      </c>
      <c r="BP189">
        <f t="shared" si="300"/>
        <v>0.43653323604563582</v>
      </c>
      <c r="BQ189">
        <f t="shared" si="335"/>
        <v>1.6991399999999999</v>
      </c>
      <c r="BR189">
        <f t="shared" si="301"/>
        <v>0.56197183098591552</v>
      </c>
      <c r="BS189">
        <f t="shared" si="302"/>
        <v>0.47567445103098921</v>
      </c>
      <c r="BT189">
        <f t="shared" si="303"/>
        <v>0.51481566601634243</v>
      </c>
      <c r="BU189">
        <f t="shared" si="268"/>
        <v>0.11967430150334857</v>
      </c>
      <c r="BV189" t="str">
        <f t="shared" si="269"/>
        <v>Curl</v>
      </c>
      <c r="BW189">
        <f t="shared" si="304"/>
        <v>27.533621377546343</v>
      </c>
      <c r="BX189">
        <f t="shared" si="305"/>
        <v>0.2424780731816272</v>
      </c>
      <c r="BY189">
        <f t="shared" si="270"/>
        <v>0.58239750974798554</v>
      </c>
      <c r="BZ189">
        <f t="shared" si="306"/>
        <v>5.8971351124289306</v>
      </c>
      <c r="CA189">
        <f t="shared" si="307"/>
        <v>0.41597877944488804</v>
      </c>
      <c r="CC189">
        <f t="shared" si="308"/>
        <v>0.46322616845853498</v>
      </c>
      <c r="CD189">
        <f t="shared" si="336"/>
        <v>1.68906</v>
      </c>
      <c r="CE189">
        <f t="shared" si="309"/>
        <v>0.55774647887323947</v>
      </c>
      <c r="CF189">
        <f t="shared" si="310"/>
        <v>0.51927727868075535</v>
      </c>
      <c r="CG189">
        <f t="shared" si="311"/>
        <v>0.57532838890297633</v>
      </c>
      <c r="CH189">
        <f t="shared" si="271"/>
        <v>0.11945005403405279</v>
      </c>
      <c r="CI189" t="str">
        <f t="shared" si="272"/>
        <v>Curl</v>
      </c>
      <c r="CJ189">
        <f t="shared" si="312"/>
        <v>27.385347458458195</v>
      </c>
      <c r="CK189">
        <f t="shared" si="313"/>
        <v>0.16462196478816238</v>
      </c>
      <c r="CL189">
        <f t="shared" si="273"/>
        <v>0.62558159635841826</v>
      </c>
      <c r="CM189">
        <f t="shared" si="314"/>
        <v>5.4784409765861719</v>
      </c>
      <c r="CN189">
        <f t="shared" si="315"/>
        <v>0.17931678311342489</v>
      </c>
    </row>
    <row r="190" spans="1:92" x14ac:dyDescent="0.25">
      <c r="A190">
        <v>1.75</v>
      </c>
      <c r="B190">
        <f t="shared" si="337"/>
        <v>1.0500000000000001E-2</v>
      </c>
      <c r="C190">
        <f t="shared" si="253"/>
        <v>0.63</v>
      </c>
      <c r="D190">
        <f t="shared" ref="D190:D221" si="338">D189+(1/108)*(1/10)</f>
        <v>0.53055555555555434</v>
      </c>
      <c r="E190">
        <f t="shared" si="254"/>
        <v>0.84215167548500691</v>
      </c>
      <c r="F190">
        <f t="shared" si="255"/>
        <v>8.8425925925925738E-3</v>
      </c>
      <c r="H190">
        <v>167</v>
      </c>
      <c r="I190">
        <v>16.7</v>
      </c>
      <c r="J190">
        <f t="shared" si="274"/>
        <v>0.75424933333333255</v>
      </c>
      <c r="K190">
        <f t="shared" si="316"/>
        <v>1.4889599999999998</v>
      </c>
      <c r="L190">
        <f t="shared" si="275"/>
        <v>0.97853639972668849</v>
      </c>
      <c r="M190" t="str">
        <f t="shared" si="258"/>
        <v>No Curl</v>
      </c>
      <c r="N190">
        <f t="shared" si="317"/>
        <v>26.473179399999985</v>
      </c>
      <c r="P190">
        <f t="shared" si="323"/>
        <v>0.4970316638951186</v>
      </c>
      <c r="Q190">
        <f t="shared" si="318"/>
        <v>1.6674599999999999</v>
      </c>
      <c r="R190">
        <f t="shared" si="324"/>
        <v>0.56197183098591552</v>
      </c>
      <c r="S190">
        <f t="shared" si="325"/>
        <v>0.5054841247330899</v>
      </c>
      <c r="T190">
        <f t="shared" si="326"/>
        <v>0.51393658557106137</v>
      </c>
      <c r="U190">
        <f t="shared" si="327"/>
        <v>2.4110599728112247E-2</v>
      </c>
      <c r="V190" t="str">
        <f t="shared" si="328"/>
        <v>Curl</v>
      </c>
      <c r="W190">
        <f t="shared" si="320"/>
        <v>27.437313824564068</v>
      </c>
      <c r="X190">
        <f t="shared" si="321"/>
        <v>0.25549002240078683</v>
      </c>
      <c r="Y190">
        <f t="shared" si="329"/>
        <v>0.52650254946047292</v>
      </c>
      <c r="Z190">
        <f t="shared" si="330"/>
        <v>1.3120129650016166</v>
      </c>
      <c r="AA190">
        <f t="shared" si="319"/>
        <v>0.61063683615275377</v>
      </c>
      <c r="AC190">
        <f t="shared" si="276"/>
        <v>0.47183251103732893</v>
      </c>
      <c r="AD190">
        <f t="shared" si="332"/>
        <v>1.68384</v>
      </c>
      <c r="AE190">
        <f t="shared" si="277"/>
        <v>0.5626760563380282</v>
      </c>
      <c r="AF190">
        <f t="shared" si="278"/>
        <v>0.48803123075613281</v>
      </c>
      <c r="AG190">
        <f t="shared" si="279"/>
        <v>0.50422995047493635</v>
      </c>
      <c r="AH190">
        <f t="shared" si="259"/>
        <v>4.8602873053115725E-2</v>
      </c>
      <c r="AI190" t="str">
        <f t="shared" si="260"/>
        <v>Curl</v>
      </c>
      <c r="AJ190">
        <f t="shared" si="280"/>
        <v>27.451519292599563</v>
      </c>
      <c r="AK190">
        <f t="shared" si="281"/>
        <v>0.26342306224213263</v>
      </c>
      <c r="AL190">
        <f t="shared" si="261"/>
        <v>0.5306792643063063</v>
      </c>
      <c r="AM190">
        <f t="shared" si="282"/>
        <v>2.6246679249600691</v>
      </c>
      <c r="AN190">
        <f t="shared" si="283"/>
        <v>0.61519631714837852</v>
      </c>
      <c r="AP190">
        <f t="shared" si="284"/>
        <v>0.44650525013565179</v>
      </c>
      <c r="AQ190">
        <f t="shared" si="333"/>
        <v>1.6941600000000001</v>
      </c>
      <c r="AR190">
        <f t="shared" si="285"/>
        <v>0.56338028169014087</v>
      </c>
      <c r="AS190">
        <f t="shared" si="286"/>
        <v>0.46971597063722176</v>
      </c>
      <c r="AT190">
        <f t="shared" si="287"/>
        <v>0.49292669113879239</v>
      </c>
      <c r="AU190">
        <f t="shared" si="262"/>
        <v>7.3479218343156183E-2</v>
      </c>
      <c r="AV190" t="str">
        <f t="shared" si="263"/>
        <v>Curl</v>
      </c>
      <c r="AW190">
        <f t="shared" si="288"/>
        <v>27.463325062510734</v>
      </c>
      <c r="AX190">
        <f t="shared" si="289"/>
        <v>0.27346320600358087</v>
      </c>
      <c r="AY190">
        <f t="shared" si="264"/>
        <v>0.53461473773948531</v>
      </c>
      <c r="AZ190">
        <f t="shared" si="290"/>
        <v>3.9405665740538827</v>
      </c>
      <c r="BA190">
        <f t="shared" si="291"/>
        <v>0.64035777598091048</v>
      </c>
      <c r="BC190">
        <f t="shared" si="292"/>
        <v>0.42373692723144374</v>
      </c>
      <c r="BD190">
        <f t="shared" si="334"/>
        <v>1.7087399999999999</v>
      </c>
      <c r="BE190">
        <f t="shared" si="293"/>
        <v>0.56408450704225355</v>
      </c>
      <c r="BF190">
        <f t="shared" si="294"/>
        <v>0.45327163499457618</v>
      </c>
      <c r="BG190">
        <f t="shared" si="295"/>
        <v>0.48280634275770806</v>
      </c>
      <c r="BH190">
        <f t="shared" si="265"/>
        <v>9.8401667739102638E-2</v>
      </c>
      <c r="BI190" t="str">
        <f t="shared" si="266"/>
        <v>Curl</v>
      </c>
      <c r="BJ190">
        <f t="shared" si="296"/>
        <v>27.481508998732931</v>
      </c>
      <c r="BK190">
        <f t="shared" si="297"/>
        <v>0.27135597075619838</v>
      </c>
      <c r="BL190">
        <f t="shared" si="267"/>
        <v>0.54073300210981301</v>
      </c>
      <c r="BM190">
        <f t="shared" si="298"/>
        <v>5.220514456325752</v>
      </c>
      <c r="BN190">
        <f t="shared" si="299"/>
        <v>0.57138398003795676</v>
      </c>
      <c r="BP190">
        <f t="shared" si="300"/>
        <v>0.41627907479410126</v>
      </c>
      <c r="BQ190">
        <f t="shared" si="335"/>
        <v>1.7087399999999999</v>
      </c>
      <c r="BR190">
        <f t="shared" si="301"/>
        <v>0.56408450704225355</v>
      </c>
      <c r="BS190">
        <f t="shared" si="302"/>
        <v>0.45360422535541284</v>
      </c>
      <c r="BT190">
        <f t="shared" si="303"/>
        <v>0.49092937591672425</v>
      </c>
      <c r="BU190">
        <f t="shared" si="268"/>
        <v>0.11967430150334857</v>
      </c>
      <c r="BV190" t="str">
        <f t="shared" si="269"/>
        <v>Curl</v>
      </c>
      <c r="BW190">
        <f t="shared" si="304"/>
        <v>27.581188822649441</v>
      </c>
      <c r="BX190">
        <f t="shared" si="305"/>
        <v>0.24885385458813103</v>
      </c>
      <c r="BY190">
        <f t="shared" si="270"/>
        <v>0.56044866793353865</v>
      </c>
      <c r="BZ190">
        <f t="shared" si="306"/>
        <v>6.1289525742281343</v>
      </c>
      <c r="CA190">
        <f t="shared" si="307"/>
        <v>0.43380082216865101</v>
      </c>
      <c r="CC190">
        <f t="shared" si="308"/>
        <v>0.44365143226770332</v>
      </c>
      <c r="CD190">
        <f t="shared" si="336"/>
        <v>1.6991399999999999</v>
      </c>
      <c r="CE190">
        <f t="shared" si="309"/>
        <v>0.55915492957746482</v>
      </c>
      <c r="CF190">
        <f t="shared" si="310"/>
        <v>0.49733396797813767</v>
      </c>
      <c r="CG190">
        <f t="shared" si="311"/>
        <v>0.55101650368857258</v>
      </c>
      <c r="CH190">
        <f t="shared" si="271"/>
        <v>0.11945005403405279</v>
      </c>
      <c r="CI190" t="str">
        <f t="shared" si="272"/>
        <v>Curl</v>
      </c>
      <c r="CJ190">
        <f t="shared" si="312"/>
        <v>27.437275186326271</v>
      </c>
      <c r="CK190">
        <f t="shared" si="313"/>
        <v>0.17096940469142172</v>
      </c>
      <c r="CL190">
        <f t="shared" si="273"/>
        <v>0.60374215318101254</v>
      </c>
      <c r="CM190">
        <f t="shared" si="314"/>
        <v>5.6772547865741814</v>
      </c>
      <c r="CN190">
        <f t="shared" si="315"/>
        <v>0.19163056154663646</v>
      </c>
    </row>
    <row r="191" spans="1:92" x14ac:dyDescent="0.25">
      <c r="A191">
        <v>1.76</v>
      </c>
      <c r="B191">
        <f t="shared" si="337"/>
        <v>1.0500000000000001E-2</v>
      </c>
      <c r="C191">
        <f t="shared" si="253"/>
        <v>0.63</v>
      </c>
      <c r="D191">
        <f t="shared" si="338"/>
        <v>0.53148148148148022</v>
      </c>
      <c r="E191">
        <f t="shared" si="254"/>
        <v>0.84362139917695278</v>
      </c>
      <c r="F191">
        <f t="shared" si="255"/>
        <v>8.8580246913580046E-3</v>
      </c>
      <c r="H191">
        <v>168</v>
      </c>
      <c r="I191">
        <v>16.8</v>
      </c>
      <c r="J191">
        <f t="shared" si="274"/>
        <v>0.73751599999999917</v>
      </c>
      <c r="K191">
        <f t="shared" si="316"/>
        <v>1.5059999999999998</v>
      </c>
      <c r="L191">
        <f t="shared" si="275"/>
        <v>0.97781458651162212</v>
      </c>
      <c r="M191" t="str">
        <f t="shared" si="258"/>
        <v>No Curl</v>
      </c>
      <c r="N191">
        <f t="shared" si="317"/>
        <v>26.547767666666651</v>
      </c>
      <c r="P191">
        <f t="shared" si="323"/>
        <v>0.47561454240733347</v>
      </c>
      <c r="Q191">
        <f t="shared" si="318"/>
        <v>1.6785000000000001</v>
      </c>
      <c r="R191">
        <f t="shared" si="324"/>
        <v>0.56408450704225355</v>
      </c>
      <c r="S191">
        <f t="shared" si="325"/>
        <v>0.483702786247098</v>
      </c>
      <c r="T191">
        <f t="shared" si="326"/>
        <v>0.49179103008686276</v>
      </c>
      <c r="U191">
        <f t="shared" si="327"/>
        <v>2.4110599728112247E-2</v>
      </c>
      <c r="V191" t="str">
        <f t="shared" si="328"/>
        <v>Curl</v>
      </c>
      <c r="W191">
        <f t="shared" si="320"/>
        <v>27.487862237037376</v>
      </c>
      <c r="X191">
        <f t="shared" si="321"/>
        <v>0.26168204117111865</v>
      </c>
      <c r="Y191">
        <f t="shared" si="329"/>
        <v>0.50472716777338344</v>
      </c>
      <c r="Z191">
        <f t="shared" si="330"/>
        <v>1.3686275234130463</v>
      </c>
      <c r="AA191">
        <f t="shared" si="319"/>
        <v>0.62935947165852413</v>
      </c>
      <c r="AC191">
        <f t="shared" si="276"/>
        <v>0.45060928897398461</v>
      </c>
      <c r="AD191">
        <f t="shared" si="332"/>
        <v>1.6941600000000001</v>
      </c>
      <c r="AE191">
        <f t="shared" si="277"/>
        <v>0.56478873239436622</v>
      </c>
      <c r="AF191">
        <f t="shared" si="278"/>
        <v>0.46607938356058165</v>
      </c>
      <c r="AG191">
        <f t="shared" si="279"/>
        <v>0.48154947814717841</v>
      </c>
      <c r="AH191">
        <f t="shared" si="259"/>
        <v>4.8602873053115725E-2</v>
      </c>
      <c r="AI191" t="str">
        <f t="shared" si="260"/>
        <v>Curl</v>
      </c>
      <c r="AJ191">
        <f t="shared" si="280"/>
        <v>27.500322415675178</v>
      </c>
      <c r="AK191">
        <f t="shared" si="281"/>
        <v>0.2697006386923666</v>
      </c>
      <c r="AL191">
        <f t="shared" si="261"/>
        <v>0.5087514388977552</v>
      </c>
      <c r="AM191">
        <f t="shared" si="282"/>
        <v>2.7378788043161575</v>
      </c>
      <c r="AN191">
        <f t="shared" si="283"/>
        <v>0.63448897804321891</v>
      </c>
      <c r="AP191">
        <f t="shared" si="284"/>
        <v>0.42554225683391522</v>
      </c>
      <c r="AQ191">
        <f t="shared" si="333"/>
        <v>1.704</v>
      </c>
      <c r="AR191">
        <f t="shared" si="285"/>
        <v>0.5654929577464789</v>
      </c>
      <c r="AS191">
        <f t="shared" si="286"/>
        <v>0.44766325626668457</v>
      </c>
      <c r="AT191">
        <f t="shared" si="287"/>
        <v>0.46978425569945464</v>
      </c>
      <c r="AU191">
        <f t="shared" si="262"/>
        <v>7.3479218343156183E-2</v>
      </c>
      <c r="AV191" t="str">
        <f t="shared" si="263"/>
        <v>Curl</v>
      </c>
      <c r="AW191">
        <f t="shared" si="288"/>
        <v>27.510296659574458</v>
      </c>
      <c r="AX191">
        <f t="shared" si="289"/>
        <v>0.27979567233506614</v>
      </c>
      <c r="AY191">
        <f t="shared" si="264"/>
        <v>0.51261639901130807</v>
      </c>
      <c r="AZ191">
        <f t="shared" si="290"/>
        <v>4.1099560511234197</v>
      </c>
      <c r="BA191">
        <f t="shared" si="291"/>
        <v>0.66036620420061942</v>
      </c>
      <c r="BC191">
        <f t="shared" si="292"/>
        <v>0.40298921726189108</v>
      </c>
      <c r="BD191">
        <f t="shared" si="334"/>
        <v>1.7178599999999999</v>
      </c>
      <c r="BE191">
        <f t="shared" si="293"/>
        <v>0.56619718309859157</v>
      </c>
      <c r="BF191">
        <f t="shared" si="294"/>
        <v>0.43107779769619087</v>
      </c>
      <c r="BG191">
        <f t="shared" si="295"/>
        <v>0.4591663781304901</v>
      </c>
      <c r="BH191">
        <f t="shared" si="265"/>
        <v>9.8401667739102638E-2</v>
      </c>
      <c r="BI191" t="str">
        <f t="shared" si="266"/>
        <v>Curl</v>
      </c>
      <c r="BJ191">
        <f t="shared" si="296"/>
        <v>27.526836162232389</v>
      </c>
      <c r="BK191">
        <f t="shared" si="297"/>
        <v>0.27776714558036419</v>
      </c>
      <c r="BL191">
        <f t="shared" si="267"/>
        <v>0.51863515887553446</v>
      </c>
      <c r="BM191">
        <f t="shared" si="298"/>
        <v>5.4436063346294699</v>
      </c>
      <c r="BN191">
        <f t="shared" si="299"/>
        <v>0.59125175252070439</v>
      </c>
      <c r="BP191">
        <f t="shared" si="300"/>
        <v>0.39592849023445192</v>
      </c>
      <c r="BQ191">
        <f t="shared" si="335"/>
        <v>1.7178599999999999</v>
      </c>
      <c r="BR191">
        <f t="shared" si="301"/>
        <v>0.5654929577464789</v>
      </c>
      <c r="BS191">
        <f t="shared" si="302"/>
        <v>0.43142893069455235</v>
      </c>
      <c r="BT191">
        <f t="shared" si="303"/>
        <v>0.46692937115465266</v>
      </c>
      <c r="BU191">
        <f t="shared" si="268"/>
        <v>0.11967430150334857</v>
      </c>
      <c r="BV191" t="str">
        <f t="shared" si="269"/>
        <v>Curl</v>
      </c>
      <c r="BW191">
        <f t="shared" si="304"/>
        <v>27.626549245184982</v>
      </c>
      <c r="BX191">
        <f t="shared" si="305"/>
        <v>0.25527385087760057</v>
      </c>
      <c r="BY191">
        <f t="shared" si="270"/>
        <v>0.53840533020513048</v>
      </c>
      <c r="BZ191">
        <f t="shared" si="306"/>
        <v>6.3809053486873788</v>
      </c>
      <c r="CA191">
        <f t="shared" si="307"/>
        <v>0.45207839041574033</v>
      </c>
      <c r="CC191">
        <f t="shared" si="308"/>
        <v>0.42397401261501433</v>
      </c>
      <c r="CD191">
        <f t="shared" si="336"/>
        <v>1.7087399999999999</v>
      </c>
      <c r="CE191">
        <f t="shared" si="309"/>
        <v>0.56126760563380285</v>
      </c>
      <c r="CF191">
        <f t="shared" si="310"/>
        <v>0.47527554894989099</v>
      </c>
      <c r="CG191">
        <f t="shared" si="311"/>
        <v>0.52657708528476821</v>
      </c>
      <c r="CH191">
        <f t="shared" si="271"/>
        <v>0.11945005403405279</v>
      </c>
      <c r="CI191" t="str">
        <f t="shared" si="272"/>
        <v>Curl</v>
      </c>
      <c r="CJ191">
        <f t="shared" si="312"/>
        <v>27.487008583124084</v>
      </c>
      <c r="CK191">
        <f t="shared" si="313"/>
        <v>0.1773595461203816</v>
      </c>
      <c r="CL191">
        <f t="shared" si="273"/>
        <v>0.58179602469880032</v>
      </c>
      <c r="CM191">
        <f t="shared" si="314"/>
        <v>5.8921526705809839</v>
      </c>
      <c r="CN191">
        <f t="shared" si="315"/>
        <v>0.2043977009404834</v>
      </c>
    </row>
    <row r="192" spans="1:92" x14ac:dyDescent="0.25">
      <c r="A192">
        <v>1.77</v>
      </c>
      <c r="B192">
        <f t="shared" si="337"/>
        <v>1.0500000000000001E-2</v>
      </c>
      <c r="C192">
        <f t="shared" si="253"/>
        <v>0.63</v>
      </c>
      <c r="D192">
        <f t="shared" si="338"/>
        <v>0.53240740740740611</v>
      </c>
      <c r="E192">
        <f t="shared" si="254"/>
        <v>0.84509112286889854</v>
      </c>
      <c r="F192">
        <f t="shared" si="255"/>
        <v>8.8734567901234355E-3</v>
      </c>
      <c r="H192">
        <v>169</v>
      </c>
      <c r="I192">
        <v>16.899999999999999</v>
      </c>
      <c r="J192">
        <f t="shared" si="274"/>
        <v>0.72068999999999916</v>
      </c>
      <c r="K192">
        <f t="shared" si="316"/>
        <v>1.5143399999999998</v>
      </c>
      <c r="L192">
        <f t="shared" si="275"/>
        <v>0.97718557970267761</v>
      </c>
      <c r="M192" t="str">
        <f t="shared" si="258"/>
        <v>No Curl</v>
      </c>
      <c r="N192">
        <f t="shared" si="317"/>
        <v>26.620677966666651</v>
      </c>
      <c r="P192">
        <f t="shared" si="323"/>
        <v>0.45407457585715405</v>
      </c>
      <c r="Q192">
        <f t="shared" si="318"/>
        <v>1.68906</v>
      </c>
      <c r="R192">
        <f t="shared" si="324"/>
        <v>0.5654929577464789</v>
      </c>
      <c r="S192">
        <f t="shared" si="325"/>
        <v>0.46179651361032081</v>
      </c>
      <c r="T192">
        <f t="shared" si="326"/>
        <v>0.46951845136348774</v>
      </c>
      <c r="U192">
        <f t="shared" si="327"/>
        <v>2.4110599728112247E-2</v>
      </c>
      <c r="V192" t="str">
        <f t="shared" si="328"/>
        <v>Curl</v>
      </c>
      <c r="W192">
        <f t="shared" si="320"/>
        <v>27.536232515662086</v>
      </c>
      <c r="X192">
        <f t="shared" si="321"/>
        <v>0.26792497654506953</v>
      </c>
      <c r="Y192">
        <f t="shared" si="329"/>
        <v>0.48282742810870494</v>
      </c>
      <c r="Z192">
        <f t="shared" si="330"/>
        <v>1.4307173730550997</v>
      </c>
      <c r="AA192">
        <f t="shared" si="319"/>
        <v>0.64852534953182217</v>
      </c>
      <c r="AC192">
        <f t="shared" si="276"/>
        <v>0.4292736634184971</v>
      </c>
      <c r="AD192">
        <f t="shared" si="332"/>
        <v>1.704</v>
      </c>
      <c r="AE192">
        <f t="shared" si="277"/>
        <v>0.56619718309859157</v>
      </c>
      <c r="AF192">
        <f t="shared" si="278"/>
        <v>0.44401127389195227</v>
      </c>
      <c r="AG192">
        <f t="shared" si="279"/>
        <v>0.45874888436540712</v>
      </c>
      <c r="AH192">
        <f t="shared" si="259"/>
        <v>4.8602873053115725E-2</v>
      </c>
      <c r="AI192" t="str">
        <f t="shared" si="260"/>
        <v>Curl</v>
      </c>
      <c r="AJ192">
        <f t="shared" si="280"/>
        <v>27.546930354031236</v>
      </c>
      <c r="AK192">
        <f t="shared" si="281"/>
        <v>0.27602535604227035</v>
      </c>
      <c r="AL192">
        <f t="shared" si="261"/>
        <v>0.48670966118406572</v>
      </c>
      <c r="AM192">
        <f t="shared" si="282"/>
        <v>2.8619709901609216</v>
      </c>
      <c r="AN192">
        <f t="shared" si="283"/>
        <v>0.65423053067327119</v>
      </c>
      <c r="AP192">
        <f t="shared" si="284"/>
        <v>0.40447487500366763</v>
      </c>
      <c r="AQ192">
        <f t="shared" si="333"/>
        <v>1.7133599999999998</v>
      </c>
      <c r="AR192">
        <f t="shared" si="285"/>
        <v>0.56690140845070425</v>
      </c>
      <c r="AS192">
        <f t="shared" si="286"/>
        <v>0.42550072692985519</v>
      </c>
      <c r="AT192">
        <f t="shared" si="287"/>
        <v>0.44652657885604347</v>
      </c>
      <c r="AU192">
        <f t="shared" si="262"/>
        <v>7.3479218343156183E-2</v>
      </c>
      <c r="AV192" t="str">
        <f t="shared" si="263"/>
        <v>Curl</v>
      </c>
      <c r="AW192">
        <f t="shared" si="288"/>
        <v>27.555062985201126</v>
      </c>
      <c r="AX192">
        <f t="shared" si="289"/>
        <v>0.28617298604020885</v>
      </c>
      <c r="AY192">
        <f t="shared" si="264"/>
        <v>0.49051343590889779</v>
      </c>
      <c r="AZ192">
        <f t="shared" si="290"/>
        <v>4.295494466717062</v>
      </c>
      <c r="BA192">
        <f t="shared" si="291"/>
        <v>0.68082716219109596</v>
      </c>
      <c r="BC192">
        <f t="shared" si="292"/>
        <v>0.38214771990667867</v>
      </c>
      <c r="BD192">
        <f t="shared" si="334"/>
        <v>1.7264999999999999</v>
      </c>
      <c r="BE192">
        <f t="shared" si="293"/>
        <v>0.56760563380281692</v>
      </c>
      <c r="BF192">
        <f t="shared" si="294"/>
        <v>0.40878363597737416</v>
      </c>
      <c r="BG192">
        <f t="shared" si="295"/>
        <v>0.43541955204806915</v>
      </c>
      <c r="BH192">
        <f t="shared" si="265"/>
        <v>9.8401667739102638E-2</v>
      </c>
      <c r="BI192" t="str">
        <f t="shared" si="266"/>
        <v>Curl</v>
      </c>
      <c r="BJ192">
        <f t="shared" si="296"/>
        <v>27.569943942002009</v>
      </c>
      <c r="BK192">
        <f t="shared" si="297"/>
        <v>0.28421966912254309</v>
      </c>
      <c r="BL192">
        <f t="shared" si="267"/>
        <v>0.49644604773469803</v>
      </c>
      <c r="BM192">
        <f t="shared" si="298"/>
        <v>5.6876983337371225</v>
      </c>
      <c r="BN192">
        <f t="shared" si="299"/>
        <v>0.61157724921664114</v>
      </c>
      <c r="BP192">
        <f t="shared" si="300"/>
        <v>0.37548686820818206</v>
      </c>
      <c r="BQ192">
        <f t="shared" si="335"/>
        <v>1.7264999999999999</v>
      </c>
      <c r="BR192">
        <f t="shared" si="301"/>
        <v>0.56690140845070425</v>
      </c>
      <c r="BS192">
        <f t="shared" si="302"/>
        <v>0.40915443580474659</v>
      </c>
      <c r="BT192">
        <f t="shared" si="303"/>
        <v>0.442822003401311</v>
      </c>
      <c r="BU192">
        <f t="shared" si="268"/>
        <v>0.11967430150334857</v>
      </c>
      <c r="BV192" t="str">
        <f t="shared" si="269"/>
        <v>Curl</v>
      </c>
      <c r="BW192">
        <f t="shared" si="304"/>
        <v>27.669692138254437</v>
      </c>
      <c r="BX192">
        <f t="shared" si="305"/>
        <v>0.26173557609217313</v>
      </c>
      <c r="BY192">
        <f t="shared" si="270"/>
        <v>0.51627476066303291</v>
      </c>
      <c r="BZ192">
        <f t="shared" si="306"/>
        <v>6.6556396097618311</v>
      </c>
      <c r="CA192">
        <f t="shared" si="307"/>
        <v>0.47081434697486407</v>
      </c>
      <c r="CC192">
        <f t="shared" si="308"/>
        <v>0.40420246089001632</v>
      </c>
      <c r="CD192">
        <f t="shared" si="336"/>
        <v>1.7178599999999999</v>
      </c>
      <c r="CE192">
        <f t="shared" si="309"/>
        <v>0.5626760563380282</v>
      </c>
      <c r="CF192">
        <f t="shared" si="310"/>
        <v>0.45311160771743064</v>
      </c>
      <c r="CG192">
        <f t="shared" si="311"/>
        <v>0.5020207545448454</v>
      </c>
      <c r="CH192">
        <f t="shared" si="271"/>
        <v>0.11945005403405279</v>
      </c>
      <c r="CI192" t="str">
        <f t="shared" si="272"/>
        <v>Curl</v>
      </c>
      <c r="CJ192">
        <f t="shared" si="312"/>
        <v>27.534536138019071</v>
      </c>
      <c r="CK192">
        <f t="shared" si="313"/>
        <v>0.18379374959354658</v>
      </c>
      <c r="CL192">
        <f t="shared" si="273"/>
        <v>0.55975380232041683</v>
      </c>
      <c r="CM192">
        <f t="shared" si="314"/>
        <v>6.1250472450832039</v>
      </c>
      <c r="CN192">
        <f t="shared" si="315"/>
        <v>0.21762136505358376</v>
      </c>
    </row>
    <row r="193" spans="1:92" x14ac:dyDescent="0.25">
      <c r="A193">
        <v>1.78</v>
      </c>
      <c r="B193">
        <f t="shared" si="337"/>
        <v>1.0500000000000001E-2</v>
      </c>
      <c r="C193">
        <f t="shared" si="253"/>
        <v>0.63</v>
      </c>
      <c r="D193">
        <f t="shared" si="338"/>
        <v>0.53333333333333199</v>
      </c>
      <c r="E193">
        <f t="shared" si="254"/>
        <v>0.8465608465608444</v>
      </c>
      <c r="F193">
        <f t="shared" si="255"/>
        <v>8.8888888888888663E-3</v>
      </c>
      <c r="H193">
        <v>170</v>
      </c>
      <c r="I193">
        <v>17</v>
      </c>
      <c r="J193">
        <f t="shared" si="274"/>
        <v>0.70368266666666579</v>
      </c>
      <c r="K193">
        <f t="shared" si="316"/>
        <v>1.5306599999999999</v>
      </c>
      <c r="L193">
        <f t="shared" si="275"/>
        <v>0.97640131910622685</v>
      </c>
      <c r="M193" t="str">
        <f t="shared" si="258"/>
        <v>No Curl</v>
      </c>
      <c r="N193">
        <f t="shared" si="317"/>
        <v>26.691896599999986</v>
      </c>
      <c r="P193">
        <f t="shared" si="323"/>
        <v>0.43236394359800645</v>
      </c>
      <c r="Q193">
        <f t="shared" si="318"/>
        <v>1.704</v>
      </c>
      <c r="R193">
        <f t="shared" si="324"/>
        <v>0.56690140845070425</v>
      </c>
      <c r="S193">
        <f t="shared" si="325"/>
        <v>0.43971667294400668</v>
      </c>
      <c r="T193">
        <f t="shared" si="326"/>
        <v>0.44706940229000713</v>
      </c>
      <c r="U193">
        <f t="shared" si="327"/>
        <v>2.4110599728112247E-2</v>
      </c>
      <c r="V193" t="str">
        <f t="shared" si="328"/>
        <v>Curl</v>
      </c>
      <c r="W193">
        <f t="shared" si="320"/>
        <v>27.582412167023119</v>
      </c>
      <c r="X193">
        <f t="shared" si="321"/>
        <v>0.27424317279202487</v>
      </c>
      <c r="Y193">
        <f t="shared" si="329"/>
        <v>0.46075480069718877</v>
      </c>
      <c r="Z193">
        <f t="shared" si="330"/>
        <v>1.499271702389702</v>
      </c>
      <c r="AA193">
        <f t="shared" si="319"/>
        <v>0.66814065221991215</v>
      </c>
      <c r="AC193">
        <f t="shared" si="276"/>
        <v>0.40783091679330891</v>
      </c>
      <c r="AD193">
        <f t="shared" si="332"/>
        <v>1.7133599999999998</v>
      </c>
      <c r="AE193">
        <f t="shared" si="277"/>
        <v>0.56760563380281692</v>
      </c>
      <c r="AF193">
        <f t="shared" si="278"/>
        <v>0.42183236552619413</v>
      </c>
      <c r="AG193">
        <f t="shared" si="279"/>
        <v>0.43583381425907897</v>
      </c>
      <c r="AH193">
        <f t="shared" si="259"/>
        <v>4.8602873053115725E-2</v>
      </c>
      <c r="AI193" t="str">
        <f t="shared" si="260"/>
        <v>Curl</v>
      </c>
      <c r="AJ193">
        <f t="shared" si="280"/>
        <v>27.591331481420433</v>
      </c>
      <c r="AK193">
        <f t="shared" si="281"/>
        <v>0.28239459121379268</v>
      </c>
      <c r="AL193">
        <f t="shared" si="261"/>
        <v>0.46455973606325696</v>
      </c>
      <c r="AM193">
        <f t="shared" si="282"/>
        <v>2.9985498942693383</v>
      </c>
      <c r="AN193">
        <f t="shared" si="283"/>
        <v>0.67442403018407659</v>
      </c>
      <c r="AP193">
        <f t="shared" si="284"/>
        <v>0.38326345597776096</v>
      </c>
      <c r="AQ193">
        <f t="shared" si="333"/>
        <v>1.7264999999999999</v>
      </c>
      <c r="AR193">
        <f t="shared" si="285"/>
        <v>0.5683098591549296</v>
      </c>
      <c r="AS193">
        <f t="shared" si="286"/>
        <v>0.40318667289953947</v>
      </c>
      <c r="AT193">
        <f t="shared" si="287"/>
        <v>0.42310988982131864</v>
      </c>
      <c r="AU193">
        <f t="shared" si="262"/>
        <v>7.3479218343156183E-2</v>
      </c>
      <c r="AV193" t="str">
        <f t="shared" si="263"/>
        <v>Curl</v>
      </c>
      <c r="AW193">
        <f t="shared" si="288"/>
        <v>27.597613057894112</v>
      </c>
      <c r="AX193">
        <f t="shared" si="289"/>
        <v>0.29261624441898737</v>
      </c>
      <c r="AY193">
        <f t="shared" si="264"/>
        <v>0.46826504412580477</v>
      </c>
      <c r="AZ193">
        <f t="shared" si="290"/>
        <v>4.4999947528555504</v>
      </c>
      <c r="BA193">
        <f t="shared" si="291"/>
        <v>0.70174605884712515</v>
      </c>
      <c r="BC193">
        <f t="shared" si="292"/>
        <v>0.36121788750378636</v>
      </c>
      <c r="BD193">
        <f t="shared" si="334"/>
        <v>1.7346599999999999</v>
      </c>
      <c r="BE193">
        <f t="shared" si="293"/>
        <v>0.56901408450704227</v>
      </c>
      <c r="BF193">
        <f t="shared" si="294"/>
        <v>0.38639498220720192</v>
      </c>
      <c r="BG193">
        <f t="shared" si="295"/>
        <v>0.41157207691061704</v>
      </c>
      <c r="BH193">
        <f t="shared" si="265"/>
        <v>9.8401667739102638E-2</v>
      </c>
      <c r="BI193" t="str">
        <f t="shared" si="266"/>
        <v>Curl</v>
      </c>
      <c r="BJ193">
        <f t="shared" si="296"/>
        <v>27.610822305599747</v>
      </c>
      <c r="BK193">
        <f t="shared" si="297"/>
        <v>0.29071104270581244</v>
      </c>
      <c r="BL193">
        <f t="shared" si="267"/>
        <v>0.47417280768134312</v>
      </c>
      <c r="BM193">
        <f t="shared" si="298"/>
        <v>5.955810152334327</v>
      </c>
      <c r="BN193">
        <f t="shared" si="299"/>
        <v>0.63236312889694757</v>
      </c>
      <c r="BP193">
        <f t="shared" si="300"/>
        <v>0.35495616471792035</v>
      </c>
      <c r="BQ193">
        <f t="shared" si="335"/>
        <v>1.7346599999999999</v>
      </c>
      <c r="BR193">
        <f t="shared" si="301"/>
        <v>0.56901408450704227</v>
      </c>
      <c r="BS193">
        <f t="shared" si="302"/>
        <v>0.38678287207119089</v>
      </c>
      <c r="BT193">
        <f t="shared" si="303"/>
        <v>0.41860957942446131</v>
      </c>
      <c r="BU193">
        <f t="shared" si="268"/>
        <v>0.11967430150334857</v>
      </c>
      <c r="BV193" t="str">
        <f t="shared" si="269"/>
        <v>Curl</v>
      </c>
      <c r="BW193">
        <f t="shared" si="304"/>
        <v>27.71060758183491</v>
      </c>
      <c r="BX193">
        <f t="shared" si="305"/>
        <v>0.26823269099285141</v>
      </c>
      <c r="BY193">
        <f t="shared" si="270"/>
        <v>0.49406077001854593</v>
      </c>
      <c r="BZ193">
        <f t="shared" si="306"/>
        <v>6.9563376574318294</v>
      </c>
      <c r="CA193">
        <f t="shared" si="307"/>
        <v>0.49001097014878109</v>
      </c>
      <c r="CC193">
        <f t="shared" si="308"/>
        <v>0.38433851335051766</v>
      </c>
      <c r="CD193">
        <f t="shared" si="336"/>
        <v>1.7264999999999999</v>
      </c>
      <c r="CE193">
        <f t="shared" si="309"/>
        <v>0.56478873239436622</v>
      </c>
      <c r="CF193">
        <f t="shared" si="310"/>
        <v>0.43084409062854778</v>
      </c>
      <c r="CG193">
        <f t="shared" si="311"/>
        <v>0.47734966790657835</v>
      </c>
      <c r="CH193">
        <f t="shared" si="271"/>
        <v>0.11945005403405279</v>
      </c>
      <c r="CI193" t="str">
        <f t="shared" si="272"/>
        <v>Curl</v>
      </c>
      <c r="CJ193">
        <f t="shared" si="312"/>
        <v>27.579847298790813</v>
      </c>
      <c r="CK193">
        <f t="shared" si="313"/>
        <v>0.19026561305664905</v>
      </c>
      <c r="CL193">
        <f t="shared" si="273"/>
        <v>0.53761865169809964</v>
      </c>
      <c r="CM193">
        <f t="shared" si="314"/>
        <v>6.3782572230960426</v>
      </c>
      <c r="CN193">
        <f t="shared" si="315"/>
        <v>0.23130399050256464</v>
      </c>
    </row>
    <row r="194" spans="1:92" x14ac:dyDescent="0.25">
      <c r="A194">
        <v>1.79</v>
      </c>
      <c r="B194">
        <f t="shared" si="337"/>
        <v>1.0500000000000001E-2</v>
      </c>
      <c r="C194">
        <f t="shared" si="253"/>
        <v>0.63</v>
      </c>
      <c r="D194">
        <f t="shared" si="338"/>
        <v>0.53425925925925788</v>
      </c>
      <c r="E194">
        <f t="shared" si="254"/>
        <v>0.84803057025279027</v>
      </c>
      <c r="F194">
        <f t="shared" si="255"/>
        <v>8.9043209876542989E-3</v>
      </c>
      <c r="H194">
        <v>171</v>
      </c>
      <c r="I194">
        <v>17.100000000000001</v>
      </c>
      <c r="J194">
        <f t="shared" si="274"/>
        <v>0.68649933333333246</v>
      </c>
      <c r="K194">
        <f t="shared" si="316"/>
        <v>1.5465</v>
      </c>
      <c r="L194">
        <f t="shared" si="275"/>
        <v>0.97558084894327368</v>
      </c>
      <c r="M194" t="str">
        <f t="shared" si="258"/>
        <v>No Curl</v>
      </c>
      <c r="N194">
        <f t="shared" si="317"/>
        <v>26.761405699999987</v>
      </c>
      <c r="P194">
        <f t="shared" si="323"/>
        <v>0.4105436484592721</v>
      </c>
      <c r="Q194">
        <f t="shared" si="318"/>
        <v>1.7133599999999998</v>
      </c>
      <c r="R194">
        <f t="shared" si="324"/>
        <v>0.5683098591549296</v>
      </c>
      <c r="S194">
        <f t="shared" si="325"/>
        <v>0.41752530448433389</v>
      </c>
      <c r="T194">
        <f t="shared" si="326"/>
        <v>0.4245069605093959</v>
      </c>
      <c r="U194">
        <f t="shared" si="327"/>
        <v>2.4110599728112247E-2</v>
      </c>
      <c r="V194" t="str">
        <f t="shared" si="328"/>
        <v>Curl</v>
      </c>
      <c r="W194">
        <f t="shared" si="320"/>
        <v>27.626383834317519</v>
      </c>
      <c r="X194">
        <f t="shared" si="321"/>
        <v>0.28060564333305993</v>
      </c>
      <c r="Y194">
        <f t="shared" si="329"/>
        <v>0.43857141362197466</v>
      </c>
      <c r="Z194">
        <f t="shared" si="330"/>
        <v>1.5751250359364846</v>
      </c>
      <c r="AA194">
        <f t="shared" si="319"/>
        <v>0.68820741484714743</v>
      </c>
      <c r="AC194">
        <f t="shared" si="276"/>
        <v>0.3862863570627082</v>
      </c>
      <c r="AD194">
        <f t="shared" si="332"/>
        <v>1.72224</v>
      </c>
      <c r="AE194">
        <f t="shared" si="277"/>
        <v>0.56901408450704227</v>
      </c>
      <c r="AF194">
        <f t="shared" si="278"/>
        <v>0.39954814865799226</v>
      </c>
      <c r="AG194">
        <f t="shared" si="279"/>
        <v>0.412809940253276</v>
      </c>
      <c r="AH194">
        <f t="shared" si="259"/>
        <v>4.8602873053115725E-2</v>
      </c>
      <c r="AI194" t="str">
        <f t="shared" si="260"/>
        <v>Curl</v>
      </c>
      <c r="AJ194">
        <f t="shared" si="280"/>
        <v>27.633514717973053</v>
      </c>
      <c r="AK194">
        <f t="shared" si="281"/>
        <v>0.28880572996934251</v>
      </c>
      <c r="AL194">
        <f t="shared" si="261"/>
        <v>0.44230756553830308</v>
      </c>
      <c r="AM194">
        <f t="shared" si="282"/>
        <v>3.1495532240461843</v>
      </c>
      <c r="AN194">
        <f t="shared" si="283"/>
        <v>0.69507234717922073</v>
      </c>
      <c r="AP194">
        <f t="shared" si="284"/>
        <v>0.36195725090978276</v>
      </c>
      <c r="AQ194">
        <f t="shared" si="333"/>
        <v>1.7346599999999999</v>
      </c>
      <c r="AR194">
        <f t="shared" si="285"/>
        <v>0.57042253521126762</v>
      </c>
      <c r="AS194">
        <f t="shared" si="286"/>
        <v>0.3807729055562426</v>
      </c>
      <c r="AT194">
        <f t="shared" si="287"/>
        <v>0.39958856020270306</v>
      </c>
      <c r="AU194">
        <f t="shared" si="262"/>
        <v>7.3479218343156183E-2</v>
      </c>
      <c r="AV194" t="str">
        <f t="shared" si="263"/>
        <v>Curl</v>
      </c>
      <c r="AW194">
        <f t="shared" si="288"/>
        <v>27.637931725184064</v>
      </c>
      <c r="AX194">
        <f t="shared" si="289"/>
        <v>0.29909399932452763</v>
      </c>
      <c r="AY194">
        <f t="shared" si="264"/>
        <v>0.44592383836451771</v>
      </c>
      <c r="AZ194">
        <f t="shared" si="290"/>
        <v>4.7259491103943958</v>
      </c>
      <c r="BA194">
        <f t="shared" si="291"/>
        <v>0.7231242215816116</v>
      </c>
      <c r="BC194">
        <f t="shared" si="292"/>
        <v>0.3402016658716967</v>
      </c>
      <c r="BD194">
        <f t="shared" si="334"/>
        <v>1.74234</v>
      </c>
      <c r="BE194">
        <f t="shared" si="293"/>
        <v>0.5711267605633803</v>
      </c>
      <c r="BF194">
        <f t="shared" si="294"/>
        <v>0.3639139178288251</v>
      </c>
      <c r="BG194">
        <f t="shared" si="295"/>
        <v>0.3876261697859531</v>
      </c>
      <c r="BH194">
        <f t="shared" si="265"/>
        <v>9.8401667739102638E-2</v>
      </c>
      <c r="BI194" t="str">
        <f t="shared" si="266"/>
        <v>Curl</v>
      </c>
      <c r="BJ194">
        <f t="shared" si="296"/>
        <v>27.649461803820468</v>
      </c>
      <c r="BK194">
        <f t="shared" si="297"/>
        <v>0.29723490969011146</v>
      </c>
      <c r="BL194">
        <f t="shared" si="267"/>
        <v>0.45181911281176257</v>
      </c>
      <c r="BM194">
        <f t="shared" si="298"/>
        <v>6.2516200158381894</v>
      </c>
      <c r="BN194">
        <f t="shared" si="299"/>
        <v>0.65361146445088025</v>
      </c>
      <c r="BP194">
        <f t="shared" si="300"/>
        <v>0.33430816822782877</v>
      </c>
      <c r="BQ194">
        <f t="shared" si="335"/>
        <v>1.7459999999999998</v>
      </c>
      <c r="BR194">
        <f t="shared" si="301"/>
        <v>0.57042253521126762</v>
      </c>
      <c r="BS194">
        <f t="shared" si="302"/>
        <v>0.36428349840543101</v>
      </c>
      <c r="BT194">
        <f t="shared" si="303"/>
        <v>0.39425882858303318</v>
      </c>
      <c r="BU194">
        <f t="shared" si="268"/>
        <v>0.11967430150334857</v>
      </c>
      <c r="BV194" t="str">
        <f t="shared" si="269"/>
        <v>Curl</v>
      </c>
      <c r="BW194">
        <f t="shared" si="304"/>
        <v>27.74928586904203</v>
      </c>
      <c r="BX194">
        <f t="shared" si="305"/>
        <v>0.27478700486344593</v>
      </c>
      <c r="BY194">
        <f t="shared" si="270"/>
        <v>0.47173489063697827</v>
      </c>
      <c r="BZ194">
        <f t="shared" si="306"/>
        <v>7.2873071864991141</v>
      </c>
      <c r="CA194">
        <f t="shared" si="307"/>
        <v>0.50967307559006558</v>
      </c>
      <c r="CC194">
        <f t="shared" si="308"/>
        <v>0.36439084373867797</v>
      </c>
      <c r="CD194">
        <f t="shared" si="336"/>
        <v>1.7346599999999999</v>
      </c>
      <c r="CE194">
        <f t="shared" si="309"/>
        <v>0.56619718309859157</v>
      </c>
      <c r="CF194">
        <f t="shared" si="310"/>
        <v>0.40848272096213151</v>
      </c>
      <c r="CG194">
        <f t="shared" si="311"/>
        <v>0.45257459818558549</v>
      </c>
      <c r="CH194">
        <f t="shared" si="271"/>
        <v>0.11945005403405279</v>
      </c>
      <c r="CI194" t="str">
        <f t="shared" si="272"/>
        <v>Curl</v>
      </c>
      <c r="CJ194">
        <f t="shared" si="312"/>
        <v>27.622931707853667</v>
      </c>
      <c r="CK194">
        <f t="shared" si="313"/>
        <v>0.19677654357647575</v>
      </c>
      <c r="CL194">
        <f t="shared" si="273"/>
        <v>0.51540168229731365</v>
      </c>
      <c r="CM194">
        <f t="shared" si="314"/>
        <v>6.6544160383532338</v>
      </c>
      <c r="CN194">
        <f t="shared" si="315"/>
        <v>0.24544838949282247</v>
      </c>
    </row>
    <row r="195" spans="1:92" x14ac:dyDescent="0.25">
      <c r="A195">
        <v>1.8</v>
      </c>
      <c r="B195">
        <f t="shared" si="337"/>
        <v>1.0500000000000001E-2</v>
      </c>
      <c r="C195">
        <f t="shared" si="253"/>
        <v>0.63</v>
      </c>
      <c r="D195">
        <f t="shared" si="338"/>
        <v>0.53518518518518376</v>
      </c>
      <c r="E195">
        <f t="shared" si="254"/>
        <v>0.84950029394473614</v>
      </c>
      <c r="F195">
        <f t="shared" si="255"/>
        <v>8.9197530864197298E-3</v>
      </c>
      <c r="H195">
        <v>172</v>
      </c>
      <c r="I195">
        <v>17.2</v>
      </c>
      <c r="J195">
        <f t="shared" si="274"/>
        <v>0.6692299999999991</v>
      </c>
      <c r="K195">
        <f t="shared" si="316"/>
        <v>1.5542400000000001</v>
      </c>
      <c r="L195">
        <f t="shared" si="275"/>
        <v>0.97484435527492619</v>
      </c>
      <c r="M195" t="str">
        <f t="shared" si="258"/>
        <v>No Curl</v>
      </c>
      <c r="N195">
        <f t="shared" si="317"/>
        <v>26.829192166666655</v>
      </c>
      <c r="P195">
        <f t="shared" si="323"/>
        <v>0.38861513936663566</v>
      </c>
      <c r="Q195">
        <f t="shared" si="318"/>
        <v>1.72224</v>
      </c>
      <c r="R195">
        <f t="shared" si="324"/>
        <v>0.57042253521126762</v>
      </c>
      <c r="S195">
        <f t="shared" si="325"/>
        <v>0.39522388179724344</v>
      </c>
      <c r="T195">
        <f t="shared" si="326"/>
        <v>0.40183262422785138</v>
      </c>
      <c r="U195">
        <f t="shared" si="327"/>
        <v>2.4110599728112247E-2</v>
      </c>
      <c r="V195" t="str">
        <f t="shared" si="328"/>
        <v>Curl</v>
      </c>
      <c r="W195">
        <f t="shared" si="320"/>
        <v>27.668136364765953</v>
      </c>
      <c r="X195">
        <f t="shared" si="321"/>
        <v>0.28700582668266433</v>
      </c>
      <c r="Y195">
        <f t="shared" si="329"/>
        <v>0.4162788690467184</v>
      </c>
      <c r="Z195">
        <f t="shared" si="330"/>
        <v>1.6594990457937455</v>
      </c>
      <c r="AA195">
        <f t="shared" si="319"/>
        <v>0.70872807212825084</v>
      </c>
      <c r="AC195">
        <f t="shared" si="276"/>
        <v>0.36464155913867485</v>
      </c>
      <c r="AD195">
        <f t="shared" si="332"/>
        <v>1.73064</v>
      </c>
      <c r="AE195">
        <f t="shared" si="277"/>
        <v>0.5711267605633803</v>
      </c>
      <c r="AF195">
        <f t="shared" si="278"/>
        <v>0.37716025226842353</v>
      </c>
      <c r="AG195">
        <f t="shared" si="279"/>
        <v>0.38967894539817183</v>
      </c>
      <c r="AH195">
        <f t="shared" si="259"/>
        <v>4.8602873053115725E-2</v>
      </c>
      <c r="AI195" t="str">
        <f t="shared" si="260"/>
        <v>Curl</v>
      </c>
      <c r="AJ195">
        <f t="shared" si="280"/>
        <v>27.673469532838851</v>
      </c>
      <c r="AK195">
        <f t="shared" si="281"/>
        <v>0.29525226281163663</v>
      </c>
      <c r="AL195">
        <f t="shared" si="261"/>
        <v>0.41995528688400846</v>
      </c>
      <c r="AM195">
        <f t="shared" si="282"/>
        <v>3.3173722003265649</v>
      </c>
      <c r="AN195">
        <f t="shared" si="283"/>
        <v>0.71617775425309527</v>
      </c>
      <c r="AP195">
        <f t="shared" si="284"/>
        <v>0.34056542074611229</v>
      </c>
      <c r="AQ195">
        <f t="shared" si="333"/>
        <v>1.74234</v>
      </c>
      <c r="AR195">
        <f t="shared" si="285"/>
        <v>0.57183098591549297</v>
      </c>
      <c r="AS195">
        <f t="shared" si="286"/>
        <v>0.35826906206060083</v>
      </c>
      <c r="AT195">
        <f t="shared" si="287"/>
        <v>0.37597270337508998</v>
      </c>
      <c r="AU195">
        <f t="shared" si="262"/>
        <v>7.3479218343156183E-2</v>
      </c>
      <c r="AV195" t="str">
        <f t="shared" si="263"/>
        <v>Curl</v>
      </c>
      <c r="AW195">
        <f t="shared" si="288"/>
        <v>27.676009015739687</v>
      </c>
      <c r="AX195">
        <f t="shared" si="289"/>
        <v>0.30560762787698315</v>
      </c>
      <c r="AY195">
        <f t="shared" si="264"/>
        <v>0.42350056262890862</v>
      </c>
      <c r="AZ195">
        <f t="shared" si="290"/>
        <v>4.9767912920873609</v>
      </c>
      <c r="BA195">
        <f t="shared" si="291"/>
        <v>0.74496423573300519</v>
      </c>
      <c r="BC195">
        <f t="shared" si="292"/>
        <v>0.31910832004901407</v>
      </c>
      <c r="BD195">
        <f t="shared" si="334"/>
        <v>1.7495399999999999</v>
      </c>
      <c r="BE195">
        <f t="shared" si="293"/>
        <v>0.57253521126760565</v>
      </c>
      <c r="BF195">
        <f t="shared" si="294"/>
        <v>0.34135035365937244</v>
      </c>
      <c r="BG195">
        <f t="shared" si="295"/>
        <v>0.36359238726973048</v>
      </c>
      <c r="BH195">
        <f t="shared" si="265"/>
        <v>9.8401667739102638E-2</v>
      </c>
      <c r="BI195" t="str">
        <f t="shared" si="266"/>
        <v>Curl</v>
      </c>
      <c r="BJ195">
        <f t="shared" si="296"/>
        <v>27.68585319560335</v>
      </c>
      <c r="BK195">
        <f t="shared" si="297"/>
        <v>0.30379274028439651</v>
      </c>
      <c r="BL195">
        <f t="shared" si="267"/>
        <v>0.42939675814761757</v>
      </c>
      <c r="BM195">
        <f t="shared" si="298"/>
        <v>6.5794750137081524</v>
      </c>
      <c r="BN195">
        <f t="shared" si="299"/>
        <v>0.67532470944806888</v>
      </c>
      <c r="BP195">
        <f t="shared" si="300"/>
        <v>0.31358487421351117</v>
      </c>
      <c r="BQ195">
        <f t="shared" si="335"/>
        <v>1.7529599999999999</v>
      </c>
      <c r="BR195">
        <f t="shared" si="301"/>
        <v>0.57253521126760565</v>
      </c>
      <c r="BS195">
        <f t="shared" si="302"/>
        <v>0.34170207575567019</v>
      </c>
      <c r="BT195">
        <f t="shared" si="303"/>
        <v>0.36981927729782915</v>
      </c>
      <c r="BU195">
        <f t="shared" si="268"/>
        <v>0.11967430150334857</v>
      </c>
      <c r="BV195" t="str">
        <f t="shared" si="269"/>
        <v>Curl</v>
      </c>
      <c r="BW195">
        <f t="shared" si="304"/>
        <v>27.785714218882571</v>
      </c>
      <c r="BX195">
        <f t="shared" si="305"/>
        <v>0.28137061266074126</v>
      </c>
      <c r="BY195">
        <f t="shared" si="270"/>
        <v>0.4493449973289258</v>
      </c>
      <c r="BZ195">
        <f t="shared" si="306"/>
        <v>7.6525400673310422</v>
      </c>
      <c r="CA195">
        <f t="shared" si="307"/>
        <v>0.5298017480998749</v>
      </c>
      <c r="CC195">
        <f t="shared" si="308"/>
        <v>0.34436135710471177</v>
      </c>
      <c r="CD195">
        <f t="shared" si="336"/>
        <v>1.74234</v>
      </c>
      <c r="CE195">
        <f t="shared" si="309"/>
        <v>0.5683098591549296</v>
      </c>
      <c r="CF195">
        <f t="shared" si="310"/>
        <v>0.3860296342825314</v>
      </c>
      <c r="CG195">
        <f t="shared" si="311"/>
        <v>0.42769791146035141</v>
      </c>
      <c r="CH195">
        <f t="shared" si="271"/>
        <v>0.11945005403405279</v>
      </c>
      <c r="CI195" t="str">
        <f t="shared" si="272"/>
        <v>Curl</v>
      </c>
      <c r="CJ195">
        <f t="shared" si="312"/>
        <v>27.663779979949879</v>
      </c>
      <c r="CK195">
        <f t="shared" si="313"/>
        <v>0.20332020332629852</v>
      </c>
      <c r="CL195">
        <f t="shared" si="273"/>
        <v>0.49310672297293517</v>
      </c>
      <c r="CM195">
        <f t="shared" si="314"/>
        <v>6.956738419845844</v>
      </c>
      <c r="CN195">
        <f t="shared" si="315"/>
        <v>0.26005665225439167</v>
      </c>
    </row>
    <row r="196" spans="1:92" x14ac:dyDescent="0.25">
      <c r="A196">
        <v>1.81</v>
      </c>
      <c r="B196">
        <f t="shared" si="337"/>
        <v>1.0500000000000001E-2</v>
      </c>
      <c r="C196">
        <f t="shared" si="253"/>
        <v>0.63</v>
      </c>
      <c r="D196">
        <f t="shared" si="338"/>
        <v>0.53611111111110965</v>
      </c>
      <c r="E196">
        <f t="shared" si="254"/>
        <v>0.85097001763668201</v>
      </c>
      <c r="F196">
        <f t="shared" si="255"/>
        <v>8.9351851851851623E-3</v>
      </c>
      <c r="H196">
        <v>173</v>
      </c>
      <c r="I196">
        <v>17.3</v>
      </c>
      <c r="J196">
        <f t="shared" si="274"/>
        <v>0.6517926666666658</v>
      </c>
      <c r="K196">
        <f t="shared" si="316"/>
        <v>1.5693599999999999</v>
      </c>
      <c r="L196">
        <f t="shared" si="275"/>
        <v>0.97394418461017385</v>
      </c>
      <c r="M196" t="str">
        <f t="shared" si="258"/>
        <v>No Curl</v>
      </c>
      <c r="N196">
        <f t="shared" si="317"/>
        <v>26.895243299999986</v>
      </c>
      <c r="P196">
        <f t="shared" si="323"/>
        <v>0.36658756172956369</v>
      </c>
      <c r="Q196">
        <f t="shared" si="318"/>
        <v>1.73064</v>
      </c>
      <c r="R196">
        <f t="shared" si="324"/>
        <v>0.57183098591549297</v>
      </c>
      <c r="S196">
        <f t="shared" si="325"/>
        <v>0.37282170581793783</v>
      </c>
      <c r="T196">
        <f t="shared" si="326"/>
        <v>0.37905584990631214</v>
      </c>
      <c r="U196">
        <f t="shared" si="327"/>
        <v>2.4110599728112247E-2</v>
      </c>
      <c r="V196" t="str">
        <f t="shared" si="328"/>
        <v>Curl</v>
      </c>
      <c r="W196">
        <f t="shared" si="320"/>
        <v>27.707658752945676</v>
      </c>
      <c r="X196">
        <f t="shared" si="321"/>
        <v>0.29344498696614302</v>
      </c>
      <c r="Y196">
        <f t="shared" si="329"/>
        <v>0.39388662324935109</v>
      </c>
      <c r="Z196">
        <f t="shared" si="330"/>
        <v>1.7538693712386617</v>
      </c>
      <c r="AA196">
        <f t="shared" si="319"/>
        <v>0.72970542484222634</v>
      </c>
      <c r="AC196">
        <f t="shared" si="276"/>
        <v>0.34286506630898034</v>
      </c>
      <c r="AD196">
        <f t="shared" si="332"/>
        <v>1.74234</v>
      </c>
      <c r="AE196">
        <f t="shared" si="277"/>
        <v>0.57253521126760565</v>
      </c>
      <c r="AF196">
        <f t="shared" si="278"/>
        <v>0.35463613968901903</v>
      </c>
      <c r="AG196">
        <f t="shared" si="279"/>
        <v>0.36640721306905732</v>
      </c>
      <c r="AH196">
        <f t="shared" si="259"/>
        <v>4.8602873053115725E-2</v>
      </c>
      <c r="AI196" t="str">
        <f t="shared" si="260"/>
        <v>Curl</v>
      </c>
      <c r="AJ196">
        <f t="shared" si="280"/>
        <v>27.711185558065694</v>
      </c>
      <c r="AK196">
        <f t="shared" si="281"/>
        <v>0.30175650823465511</v>
      </c>
      <c r="AL196">
        <f t="shared" si="261"/>
        <v>0.39747105464324428</v>
      </c>
      <c r="AM196">
        <f t="shared" si="282"/>
        <v>3.5052582288987622</v>
      </c>
      <c r="AN196">
        <f t="shared" si="283"/>
        <v>0.73774512137934101</v>
      </c>
      <c r="AP196">
        <f t="shared" si="284"/>
        <v>0.31909352788851419</v>
      </c>
      <c r="AQ196">
        <f t="shared" si="333"/>
        <v>1.7495399999999999</v>
      </c>
      <c r="AR196">
        <f t="shared" si="285"/>
        <v>0.57323943661971832</v>
      </c>
      <c r="AS196">
        <f t="shared" si="286"/>
        <v>0.33568099396518425</v>
      </c>
      <c r="AT196">
        <f t="shared" si="287"/>
        <v>0.35226846004185491</v>
      </c>
      <c r="AU196">
        <f t="shared" si="262"/>
        <v>7.3479218343156183E-2</v>
      </c>
      <c r="AV196" t="str">
        <f t="shared" si="263"/>
        <v>Curl</v>
      </c>
      <c r="AW196">
        <f t="shared" si="288"/>
        <v>27.711835921945749</v>
      </c>
      <c r="AX196">
        <f t="shared" si="289"/>
        <v>0.31215463744191513</v>
      </c>
      <c r="AY196">
        <f t="shared" si="264"/>
        <v>0.40100244124571277</v>
      </c>
      <c r="AZ196">
        <f t="shared" si="290"/>
        <v>5.2567777156468241</v>
      </c>
      <c r="BA196">
        <f t="shared" si="291"/>
        <v>0.76726837356739863</v>
      </c>
      <c r="BC196">
        <f t="shared" si="292"/>
        <v>0.29794007225617514</v>
      </c>
      <c r="BD196">
        <f t="shared" si="334"/>
        <v>1.7562599999999999</v>
      </c>
      <c r="BE196">
        <f t="shared" si="293"/>
        <v>0.57464788732394367</v>
      </c>
      <c r="BF196">
        <f t="shared" si="294"/>
        <v>0.31870666680932436</v>
      </c>
      <c r="BG196">
        <f t="shared" si="295"/>
        <v>0.33947326136247324</v>
      </c>
      <c r="BH196">
        <f t="shared" si="265"/>
        <v>9.8401667739102638E-2</v>
      </c>
      <c r="BI196" t="str">
        <f t="shared" si="266"/>
        <v>Curl</v>
      </c>
      <c r="BJ196">
        <f t="shared" si="296"/>
        <v>27.719988230969289</v>
      </c>
      <c r="BK196">
        <f t="shared" si="297"/>
        <v>0.31037827814622154</v>
      </c>
      <c r="BL196">
        <f t="shared" si="267"/>
        <v>0.40691047718204038</v>
      </c>
      <c r="BM196">
        <f t="shared" si="298"/>
        <v>6.944806871408896</v>
      </c>
      <c r="BN196">
        <f t="shared" si="299"/>
        <v>0.6975046018930815</v>
      </c>
      <c r="BP196">
        <f t="shared" si="300"/>
        <v>0.29279568963460217</v>
      </c>
      <c r="BQ196">
        <f t="shared" si="335"/>
        <v>1.7594399999999999</v>
      </c>
      <c r="BR196">
        <f t="shared" si="301"/>
        <v>0.573943661971831</v>
      </c>
      <c r="BS196">
        <f t="shared" si="302"/>
        <v>0.31904885454499327</v>
      </c>
      <c r="BT196">
        <f t="shared" si="303"/>
        <v>0.3453020194553843</v>
      </c>
      <c r="BU196">
        <f t="shared" si="268"/>
        <v>0.11967430150334857</v>
      </c>
      <c r="BV196" t="str">
        <f t="shared" si="269"/>
        <v>Curl</v>
      </c>
      <c r="BW196">
        <f t="shared" si="304"/>
        <v>27.819884426458138</v>
      </c>
      <c r="BX196">
        <f t="shared" si="305"/>
        <v>0.28798510137944255</v>
      </c>
      <c r="BY196">
        <f t="shared" si="270"/>
        <v>0.42690418749772985</v>
      </c>
      <c r="BZ196">
        <f t="shared" si="306"/>
        <v>8.0574111812476001</v>
      </c>
      <c r="CA196">
        <f t="shared" si="307"/>
        <v>0.55039922739783864</v>
      </c>
      <c r="CC196">
        <f t="shared" si="308"/>
        <v>0.32425891253142647</v>
      </c>
      <c r="CD196">
        <f t="shared" si="336"/>
        <v>1.7495399999999999</v>
      </c>
      <c r="CE196">
        <f t="shared" si="309"/>
        <v>0.56971830985915495</v>
      </c>
      <c r="CF196">
        <f t="shared" si="310"/>
        <v>0.36349476163580025</v>
      </c>
      <c r="CG196">
        <f t="shared" si="311"/>
        <v>0.40273061074017441</v>
      </c>
      <c r="CH196">
        <f t="shared" si="271"/>
        <v>0.11945005403405279</v>
      </c>
      <c r="CI196" t="str">
        <f t="shared" si="272"/>
        <v>Curl</v>
      </c>
      <c r="CJ196">
        <f t="shared" si="312"/>
        <v>27.702382943378133</v>
      </c>
      <c r="CK196">
        <f t="shared" si="313"/>
        <v>0.20989807010804171</v>
      </c>
      <c r="CL196">
        <f t="shared" si="273"/>
        <v>0.47074566737240431</v>
      </c>
      <c r="CM196">
        <f t="shared" si="314"/>
        <v>7.288945797807683</v>
      </c>
      <c r="CN196">
        <f t="shared" si="315"/>
        <v>0.27513124983788384</v>
      </c>
    </row>
    <row r="197" spans="1:92" x14ac:dyDescent="0.25">
      <c r="A197">
        <v>1.82</v>
      </c>
      <c r="B197">
        <f t="shared" si="337"/>
        <v>1.0500000000000001E-2</v>
      </c>
      <c r="C197">
        <f t="shared" si="253"/>
        <v>0.63</v>
      </c>
      <c r="D197">
        <f t="shared" si="338"/>
        <v>0.53703703703703554</v>
      </c>
      <c r="E197">
        <f t="shared" si="254"/>
        <v>0.85243974132862788</v>
      </c>
      <c r="F197">
        <f t="shared" si="255"/>
        <v>8.9506172839505932E-3</v>
      </c>
      <c r="H197">
        <v>174</v>
      </c>
      <c r="I197">
        <v>17.399999999999999</v>
      </c>
      <c r="J197">
        <f t="shared" si="274"/>
        <v>0.63419266666666585</v>
      </c>
      <c r="K197">
        <f t="shared" si="316"/>
        <v>1.5840000000000001</v>
      </c>
      <c r="L197">
        <f t="shared" si="275"/>
        <v>0.97299754830012408</v>
      </c>
      <c r="M197" t="str">
        <f t="shared" si="258"/>
        <v>No Curl</v>
      </c>
      <c r="N197">
        <f t="shared" si="317"/>
        <v>26.959542566666652</v>
      </c>
      <c r="P197">
        <f t="shared" si="323"/>
        <v>0.34446623193611298</v>
      </c>
      <c r="Q197">
        <f t="shared" si="318"/>
        <v>1.7385599999999999</v>
      </c>
      <c r="R197">
        <f t="shared" si="324"/>
        <v>0.57323943661971832</v>
      </c>
      <c r="S197">
        <f t="shared" si="325"/>
        <v>0.35032418334433135</v>
      </c>
      <c r="T197">
        <f t="shared" si="326"/>
        <v>0.35618213475254984</v>
      </c>
      <c r="U197">
        <f t="shared" si="327"/>
        <v>2.4110599728112247E-2</v>
      </c>
      <c r="V197" t="str">
        <f t="shared" si="328"/>
        <v>Curl</v>
      </c>
      <c r="W197">
        <f t="shared" si="320"/>
        <v>27.744940923527469</v>
      </c>
      <c r="X197">
        <f t="shared" si="321"/>
        <v>0.29992048202748833</v>
      </c>
      <c r="Y197">
        <f t="shared" si="329"/>
        <v>0.37140027855558994</v>
      </c>
      <c r="Z197">
        <f t="shared" si="330"/>
        <v>1.8600932451704262</v>
      </c>
      <c r="AA197">
        <f t="shared" si="319"/>
        <v>0.75114194883153473</v>
      </c>
      <c r="AC197">
        <f t="shared" si="276"/>
        <v>0.32100550211471307</v>
      </c>
      <c r="AD197">
        <f t="shared" si="332"/>
        <v>1.7495399999999999</v>
      </c>
      <c r="AE197">
        <f t="shared" si="277"/>
        <v>0.573943661971831</v>
      </c>
      <c r="AF197">
        <f t="shared" si="278"/>
        <v>0.33202610378016034</v>
      </c>
      <c r="AG197">
        <f t="shared" si="279"/>
        <v>0.34304670544560728</v>
      </c>
      <c r="AH197">
        <f t="shared" si="259"/>
        <v>4.8602873053115725E-2</v>
      </c>
      <c r="AI197" t="str">
        <f t="shared" si="260"/>
        <v>Curl</v>
      </c>
      <c r="AJ197">
        <f t="shared" si="280"/>
        <v>27.746649172034594</v>
      </c>
      <c r="AK197">
        <f t="shared" si="281"/>
        <v>0.3082935642161001</v>
      </c>
      <c r="AL197">
        <f t="shared" si="261"/>
        <v>0.3749058663971081</v>
      </c>
      <c r="AM197">
        <f t="shared" si="282"/>
        <v>3.7165239673426251</v>
      </c>
      <c r="AN197">
        <f t="shared" si="283"/>
        <v>0.75977588819535224</v>
      </c>
      <c r="AP197">
        <f t="shared" si="284"/>
        <v>0.29754357830087974</v>
      </c>
      <c r="AQ197">
        <f t="shared" si="333"/>
        <v>1.7562599999999999</v>
      </c>
      <c r="AR197">
        <f t="shared" si="285"/>
        <v>0.57535211267605635</v>
      </c>
      <c r="AS197">
        <f t="shared" si="286"/>
        <v>0.31301081151007615</v>
      </c>
      <c r="AT197">
        <f t="shared" si="287"/>
        <v>0.32847804471927311</v>
      </c>
      <c r="AU197">
        <f t="shared" si="262"/>
        <v>7.3479218343156183E-2</v>
      </c>
      <c r="AV197" t="str">
        <f t="shared" si="263"/>
        <v>Curl</v>
      </c>
      <c r="AW197">
        <f t="shared" si="288"/>
        <v>27.745404021342267</v>
      </c>
      <c r="AX197">
        <f t="shared" si="289"/>
        <v>0.31872868056830989</v>
      </c>
      <c r="AY197">
        <f t="shared" si="264"/>
        <v>0.37843330731179931</v>
      </c>
      <c r="AZ197">
        <f t="shared" si="290"/>
        <v>5.5712468249141835</v>
      </c>
      <c r="BA197">
        <f t="shared" si="291"/>
        <v>0.79003832222997228</v>
      </c>
      <c r="BC197">
        <f t="shared" si="292"/>
        <v>0.27670651387296524</v>
      </c>
      <c r="BD197">
        <f t="shared" si="334"/>
        <v>1.7625</v>
      </c>
      <c r="BE197">
        <f t="shared" si="293"/>
        <v>0.57605633802816902</v>
      </c>
      <c r="BF197">
        <f t="shared" si="294"/>
        <v>0.29599311718315874</v>
      </c>
      <c r="BG197">
        <f t="shared" si="295"/>
        <v>0.3152797204933519</v>
      </c>
      <c r="BH197">
        <f t="shared" si="265"/>
        <v>9.8401667739102638E-2</v>
      </c>
      <c r="BI197" t="str">
        <f t="shared" si="266"/>
        <v>Curl</v>
      </c>
      <c r="BJ197">
        <f t="shared" si="296"/>
        <v>27.751858897650223</v>
      </c>
      <c r="BK197">
        <f t="shared" si="297"/>
        <v>0.31699311223840304</v>
      </c>
      <c r="BL197">
        <f t="shared" si="267"/>
        <v>0.38437338646026137</v>
      </c>
      <c r="BM197">
        <f t="shared" si="298"/>
        <v>7.3541915820605199</v>
      </c>
      <c r="BN197">
        <f t="shared" si="299"/>
        <v>0.72015326952055214</v>
      </c>
      <c r="BP197">
        <f t="shared" si="300"/>
        <v>0.27194672610896625</v>
      </c>
      <c r="BQ197">
        <f t="shared" si="335"/>
        <v>1.7654399999999999</v>
      </c>
      <c r="BR197">
        <f t="shared" si="301"/>
        <v>0.57535211267605635</v>
      </c>
      <c r="BS197">
        <f t="shared" si="302"/>
        <v>0.29633049438195358</v>
      </c>
      <c r="BT197">
        <f t="shared" si="303"/>
        <v>0.32071426265494085</v>
      </c>
      <c r="BU197">
        <f t="shared" si="268"/>
        <v>0.11967430150334857</v>
      </c>
      <c r="BV197" t="str">
        <f t="shared" si="269"/>
        <v>Curl</v>
      </c>
      <c r="BW197">
        <f t="shared" si="304"/>
        <v>27.851789311912636</v>
      </c>
      <c r="BX197">
        <f t="shared" si="305"/>
        <v>0.29462825524256797</v>
      </c>
      <c r="BY197">
        <f t="shared" si="270"/>
        <v>0.40442263679806245</v>
      </c>
      <c r="BZ197">
        <f t="shared" si="306"/>
        <v>8.508548895369433</v>
      </c>
      <c r="CA197">
        <f t="shared" si="307"/>
        <v>0.5714674620762108</v>
      </c>
      <c r="CC197">
        <f t="shared" si="308"/>
        <v>0.30408567020333477</v>
      </c>
      <c r="CD197">
        <f t="shared" si="336"/>
        <v>1.7562599999999999</v>
      </c>
      <c r="CE197">
        <f t="shared" si="309"/>
        <v>0.57183098591549297</v>
      </c>
      <c r="CF197">
        <f t="shared" si="310"/>
        <v>0.3408805245922456</v>
      </c>
      <c r="CG197">
        <f t="shared" si="311"/>
        <v>0.37767537898115677</v>
      </c>
      <c r="CH197">
        <f t="shared" si="271"/>
        <v>0.11945005403405279</v>
      </c>
      <c r="CI197" t="str">
        <f t="shared" si="272"/>
        <v>Curl</v>
      </c>
      <c r="CJ197">
        <f t="shared" si="312"/>
        <v>27.738732419541712</v>
      </c>
      <c r="CK197">
        <f t="shared" si="313"/>
        <v>0.21650390352565768</v>
      </c>
      <c r="CL197">
        <f t="shared" si="273"/>
        <v>0.44832335829524866</v>
      </c>
      <c r="CM197">
        <f t="shared" si="314"/>
        <v>7.6556249289553513</v>
      </c>
      <c r="CN197">
        <f t="shared" si="315"/>
        <v>0.29067393915176815</v>
      </c>
    </row>
    <row r="198" spans="1:92" x14ac:dyDescent="0.25">
      <c r="A198">
        <v>1.83</v>
      </c>
      <c r="B198">
        <f t="shared" si="337"/>
        <v>1.0500000000000001E-2</v>
      </c>
      <c r="C198">
        <f t="shared" si="253"/>
        <v>0.63</v>
      </c>
      <c r="D198">
        <f t="shared" si="338"/>
        <v>0.53796296296296142</v>
      </c>
      <c r="E198">
        <f t="shared" si="254"/>
        <v>0.85390946502057363</v>
      </c>
      <c r="F198">
        <f t="shared" si="255"/>
        <v>8.966049382716024E-3</v>
      </c>
      <c r="H198">
        <v>175</v>
      </c>
      <c r="I198">
        <v>17.5</v>
      </c>
      <c r="J198">
        <f t="shared" si="274"/>
        <v>0.61643533333333256</v>
      </c>
      <c r="K198">
        <f t="shared" si="316"/>
        <v>1.59816</v>
      </c>
      <c r="L198">
        <f t="shared" si="275"/>
        <v>0.97200009671088394</v>
      </c>
      <c r="M198" t="str">
        <f t="shared" si="258"/>
        <v>No Curl</v>
      </c>
      <c r="N198">
        <f t="shared" si="317"/>
        <v>27.022073966666653</v>
      </c>
      <c r="P198">
        <f t="shared" si="323"/>
        <v>0.32221780926299703</v>
      </c>
      <c r="Q198">
        <f t="shared" si="318"/>
        <v>1.7495399999999999</v>
      </c>
      <c r="R198">
        <f t="shared" si="324"/>
        <v>0.57464788732394367</v>
      </c>
      <c r="S198">
        <f t="shared" si="325"/>
        <v>0.32769740666479774</v>
      </c>
      <c r="T198">
        <f t="shared" si="326"/>
        <v>0.33317700406659856</v>
      </c>
      <c r="U198">
        <f t="shared" si="327"/>
        <v>2.4110599728112247E-2</v>
      </c>
      <c r="V198" t="str">
        <f t="shared" si="328"/>
        <v>Curl</v>
      </c>
      <c r="W198">
        <f t="shared" si="320"/>
        <v>27.779973341861904</v>
      </c>
      <c r="X198">
        <f t="shared" si="321"/>
        <v>0.30644934266109686</v>
      </c>
      <c r="Y198">
        <f t="shared" si="329"/>
        <v>0.34878619795328608</v>
      </c>
      <c r="Z198">
        <f t="shared" si="330"/>
        <v>1.9807418058995303</v>
      </c>
      <c r="AA198">
        <f t="shared" si="319"/>
        <v>0.77304201974148923</v>
      </c>
      <c r="AC198">
        <f t="shared" si="276"/>
        <v>0.29906461555394848</v>
      </c>
      <c r="AD198">
        <f t="shared" si="332"/>
        <v>1.7562599999999999</v>
      </c>
      <c r="AE198">
        <f t="shared" si="277"/>
        <v>0.57605633802816902</v>
      </c>
      <c r="AF198">
        <f t="shared" si="278"/>
        <v>0.30933195358565735</v>
      </c>
      <c r="AG198">
        <f t="shared" si="279"/>
        <v>0.31959929161736589</v>
      </c>
      <c r="AH198">
        <f t="shared" si="259"/>
        <v>4.8602873053115725E-2</v>
      </c>
      <c r="AI198" t="str">
        <f t="shared" si="260"/>
        <v>Curl</v>
      </c>
      <c r="AJ198">
        <f t="shared" si="280"/>
        <v>27.77985178241261</v>
      </c>
      <c r="AK198">
        <f t="shared" si="281"/>
        <v>0.31485698159469772</v>
      </c>
      <c r="AL198">
        <f t="shared" si="261"/>
        <v>0.35226251429212424</v>
      </c>
      <c r="AM198">
        <f t="shared" si="282"/>
        <v>3.9557900280818177</v>
      </c>
      <c r="AN198">
        <f t="shared" si="283"/>
        <v>0.78227169072111435</v>
      </c>
      <c r="AP198">
        <f t="shared" si="284"/>
        <v>0.27592508074311917</v>
      </c>
      <c r="AQ198">
        <f t="shared" si="333"/>
        <v>1.7625</v>
      </c>
      <c r="AR198">
        <f t="shared" si="285"/>
        <v>0.5767605633802817</v>
      </c>
      <c r="AS198">
        <f t="shared" si="286"/>
        <v>0.29026851774986417</v>
      </c>
      <c r="AT198">
        <f t="shared" si="287"/>
        <v>0.30461195475660968</v>
      </c>
      <c r="AU198">
        <f t="shared" si="262"/>
        <v>7.3479218343156183E-2</v>
      </c>
      <c r="AV198" t="str">
        <f t="shared" si="263"/>
        <v>Curl</v>
      </c>
      <c r="AW198">
        <f t="shared" si="288"/>
        <v>27.776705102493274</v>
      </c>
      <c r="AX198">
        <f t="shared" si="289"/>
        <v>0.32533125785702671</v>
      </c>
      <c r="AY198">
        <f t="shared" si="264"/>
        <v>0.3558052930404817</v>
      </c>
      <c r="AZ198">
        <f t="shared" si="290"/>
        <v>5.9267900920948486</v>
      </c>
      <c r="BA198">
        <f t="shared" si="291"/>
        <v>0.81327615244494555</v>
      </c>
      <c r="BC198">
        <f t="shared" si="292"/>
        <v>0.25541388901434398</v>
      </c>
      <c r="BD198">
        <f t="shared" si="334"/>
        <v>1.7682599999999997</v>
      </c>
      <c r="BE198">
        <f t="shared" si="293"/>
        <v>0.57746478873239437</v>
      </c>
      <c r="BF198">
        <f t="shared" si="294"/>
        <v>0.27321638411424243</v>
      </c>
      <c r="BG198">
        <f t="shared" si="295"/>
        <v>0.29101887921414055</v>
      </c>
      <c r="BH198">
        <f t="shared" si="265"/>
        <v>9.8401667739102638E-2</v>
      </c>
      <c r="BI198" t="str">
        <f t="shared" si="266"/>
        <v>Curl</v>
      </c>
      <c r="BJ198">
        <f t="shared" si="296"/>
        <v>27.781458209368537</v>
      </c>
      <c r="BK198">
        <f t="shared" si="297"/>
        <v>0.32363503191300758</v>
      </c>
      <c r="BL198">
        <f t="shared" si="267"/>
        <v>0.36179576614187198</v>
      </c>
      <c r="BM198">
        <f t="shared" si="298"/>
        <v>7.8159070648039615</v>
      </c>
      <c r="BN198">
        <f t="shared" si="299"/>
        <v>0.7432725494121738</v>
      </c>
      <c r="BP198">
        <f t="shared" si="300"/>
        <v>0.25104090110051602</v>
      </c>
      <c r="BQ198">
        <f t="shared" si="335"/>
        <v>1.7709599999999999</v>
      </c>
      <c r="BR198">
        <f t="shared" si="301"/>
        <v>0.57746478873239437</v>
      </c>
      <c r="BS198">
        <f t="shared" si="302"/>
        <v>0.27355017432127238</v>
      </c>
      <c r="BT198">
        <f t="shared" si="303"/>
        <v>0.29605944754202868</v>
      </c>
      <c r="BU198">
        <f t="shared" si="268"/>
        <v>0.11967430150334857</v>
      </c>
      <c r="BV198" t="str">
        <f t="shared" si="269"/>
        <v>Curl</v>
      </c>
      <c r="BW198">
        <f t="shared" si="304"/>
        <v>27.881422361350833</v>
      </c>
      <c r="BX198">
        <f t="shared" si="305"/>
        <v>0.30129409360499909</v>
      </c>
      <c r="BY198">
        <f t="shared" si="270"/>
        <v>0.38190791493890741</v>
      </c>
      <c r="BZ198">
        <f t="shared" si="306"/>
        <v>9.0142162093888185</v>
      </c>
      <c r="CA198">
        <f t="shared" si="307"/>
        <v>0.59300784472358414</v>
      </c>
      <c r="CC198">
        <f t="shared" si="308"/>
        <v>0.28385077942099973</v>
      </c>
      <c r="CD198">
        <f t="shared" si="336"/>
        <v>1.7625</v>
      </c>
      <c r="CE198">
        <f t="shared" si="309"/>
        <v>0.57323943661971832</v>
      </c>
      <c r="CF198">
        <f t="shared" si="310"/>
        <v>0.31819717953249038</v>
      </c>
      <c r="CG198">
        <f t="shared" si="311"/>
        <v>0.35254357964398136</v>
      </c>
      <c r="CH198">
        <f t="shared" si="271"/>
        <v>0.11945005403405279</v>
      </c>
      <c r="CI198" t="str">
        <f t="shared" si="272"/>
        <v>Curl</v>
      </c>
      <c r="CJ198">
        <f t="shared" si="312"/>
        <v>27.772820472000937</v>
      </c>
      <c r="CK198">
        <f t="shared" si="313"/>
        <v>0.22313929260113172</v>
      </c>
      <c r="CL198">
        <f t="shared" si="273"/>
        <v>0.42585291890419952</v>
      </c>
      <c r="CM198">
        <f t="shared" si="314"/>
        <v>8.0621981179329172</v>
      </c>
      <c r="CN198">
        <f t="shared" si="315"/>
        <v>0.30668686627706504</v>
      </c>
    </row>
    <row r="199" spans="1:92" x14ac:dyDescent="0.25">
      <c r="A199">
        <v>1.84</v>
      </c>
      <c r="B199">
        <f t="shared" si="337"/>
        <v>1.0500000000000001E-2</v>
      </c>
      <c r="C199">
        <f t="shared" si="253"/>
        <v>0.63</v>
      </c>
      <c r="D199">
        <f t="shared" si="338"/>
        <v>0.53888888888888731</v>
      </c>
      <c r="E199">
        <f t="shared" si="254"/>
        <v>0.8553791887125195</v>
      </c>
      <c r="F199">
        <f t="shared" si="255"/>
        <v>8.9814814814814549E-3</v>
      </c>
      <c r="H199">
        <v>176</v>
      </c>
      <c r="I199">
        <v>17.600000000000001</v>
      </c>
      <c r="J199">
        <f t="shared" si="274"/>
        <v>0.59860133333333254</v>
      </c>
      <c r="K199">
        <f t="shared" si="316"/>
        <v>1.6050599999999999</v>
      </c>
      <c r="L199">
        <f t="shared" si="275"/>
        <v>0.97106914702055791</v>
      </c>
      <c r="M199" t="str">
        <f t="shared" si="258"/>
        <v>No Curl</v>
      </c>
      <c r="N199">
        <f t="shared" si="317"/>
        <v>27.082825799999988</v>
      </c>
      <c r="P199">
        <f t="shared" si="323"/>
        <v>0.29988511235188559</v>
      </c>
      <c r="Q199">
        <f t="shared" si="318"/>
        <v>1.7562599999999999</v>
      </c>
      <c r="R199">
        <f t="shared" si="324"/>
        <v>0.5767605633802817</v>
      </c>
      <c r="S199">
        <f t="shared" si="325"/>
        <v>0.30498492258968929</v>
      </c>
      <c r="T199">
        <f t="shared" si="326"/>
        <v>0.31008473282749305</v>
      </c>
      <c r="U199">
        <f t="shared" si="327"/>
        <v>2.4110599728112247E-2</v>
      </c>
      <c r="V199" t="str">
        <f t="shared" si="328"/>
        <v>Curl</v>
      </c>
      <c r="W199">
        <f t="shared" si="320"/>
        <v>27.812743082528385</v>
      </c>
      <c r="X199">
        <f t="shared" si="321"/>
        <v>0.31300403183060216</v>
      </c>
      <c r="Y199">
        <f t="shared" si="329"/>
        <v>0.32608822950158917</v>
      </c>
      <c r="Z199">
        <f t="shared" si="330"/>
        <v>2.1186757934952047</v>
      </c>
      <c r="AA199">
        <f t="shared" si="319"/>
        <v>0.79540649034412048</v>
      </c>
      <c r="AC199">
        <f t="shared" si="276"/>
        <v>0.27705177154146965</v>
      </c>
      <c r="AD199">
        <f t="shared" si="332"/>
        <v>1.7625</v>
      </c>
      <c r="AE199">
        <f t="shared" si="277"/>
        <v>0.57746478873239437</v>
      </c>
      <c r="AF199">
        <f t="shared" si="278"/>
        <v>0.28656337553190198</v>
      </c>
      <c r="AG199">
        <f t="shared" si="279"/>
        <v>0.29607497952233403</v>
      </c>
      <c r="AH199">
        <f t="shared" si="259"/>
        <v>4.8602873053115725E-2</v>
      </c>
      <c r="AI199" t="str">
        <f t="shared" si="260"/>
        <v>Curl</v>
      </c>
      <c r="AJ199">
        <f t="shared" si="280"/>
        <v>27.810784977771174</v>
      </c>
      <c r="AK199">
        <f t="shared" si="281"/>
        <v>0.32144815368388974</v>
      </c>
      <c r="AL199">
        <f t="shared" si="261"/>
        <v>0.32955192387117471</v>
      </c>
      <c r="AM199">
        <f t="shared" si="282"/>
        <v>4.2288775461548385</v>
      </c>
      <c r="AN199">
        <f t="shared" si="283"/>
        <v>0.80523454077210355</v>
      </c>
      <c r="AP199">
        <f t="shared" si="284"/>
        <v>0.25424040872670106</v>
      </c>
      <c r="AQ199">
        <f t="shared" si="333"/>
        <v>1.7682599999999997</v>
      </c>
      <c r="AR199">
        <f t="shared" si="285"/>
        <v>0.57887323943661972</v>
      </c>
      <c r="AS199">
        <f t="shared" si="286"/>
        <v>0.26745660957846606</v>
      </c>
      <c r="AT199">
        <f t="shared" si="287"/>
        <v>0.28067281043023151</v>
      </c>
      <c r="AU199">
        <f t="shared" si="262"/>
        <v>7.3479218343156183E-2</v>
      </c>
      <c r="AV199" t="str">
        <f t="shared" si="263"/>
        <v>Curl</v>
      </c>
      <c r="AW199">
        <f t="shared" si="288"/>
        <v>27.805731954268261</v>
      </c>
      <c r="AX199">
        <f t="shared" si="289"/>
        <v>0.33195615254286986</v>
      </c>
      <c r="AY199">
        <f t="shared" si="264"/>
        <v>0.33312365055084631</v>
      </c>
      <c r="AZ199">
        <f t="shared" si="290"/>
        <v>6.3319295350869265</v>
      </c>
      <c r="BA199">
        <f t="shared" si="291"/>
        <v>0.83698322249476176</v>
      </c>
      <c r="BC199">
        <f t="shared" si="292"/>
        <v>0.23406521035816791</v>
      </c>
      <c r="BD199">
        <f t="shared" si="334"/>
        <v>1.7735399999999999</v>
      </c>
      <c r="BE199">
        <f t="shared" si="293"/>
        <v>0.5795774647887324</v>
      </c>
      <c r="BF199">
        <f t="shared" si="294"/>
        <v>0.25037969026581292</v>
      </c>
      <c r="BG199">
        <f t="shared" si="295"/>
        <v>0.26669417017345759</v>
      </c>
      <c r="BH199">
        <f t="shared" si="265"/>
        <v>9.8401667739102638E-2</v>
      </c>
      <c r="BI199" t="str">
        <f t="shared" si="266"/>
        <v>Curl</v>
      </c>
      <c r="BJ199">
        <f t="shared" si="296"/>
        <v>27.808779847779963</v>
      </c>
      <c r="BK199">
        <f t="shared" si="297"/>
        <v>0.33029806934794953</v>
      </c>
      <c r="BL199">
        <f t="shared" si="267"/>
        <v>0.33918543996057582</v>
      </c>
      <c r="BM199">
        <f t="shared" si="298"/>
        <v>8.3405136189478331</v>
      </c>
      <c r="BN199">
        <f t="shared" si="299"/>
        <v>0.76686372382472712</v>
      </c>
      <c r="BP199">
        <f t="shared" si="300"/>
        <v>0.23008845571687211</v>
      </c>
      <c r="BQ199">
        <f t="shared" si="335"/>
        <v>1.7759999999999998</v>
      </c>
      <c r="BR199">
        <f t="shared" si="301"/>
        <v>0.57887323943661972</v>
      </c>
      <c r="BS199">
        <f t="shared" si="302"/>
        <v>0.25071905372687237</v>
      </c>
      <c r="BT199">
        <f t="shared" si="303"/>
        <v>0.27134965173687253</v>
      </c>
      <c r="BU199">
        <f t="shared" si="268"/>
        <v>0.11967430150334857</v>
      </c>
      <c r="BV199" t="str">
        <f t="shared" si="269"/>
        <v>Curl</v>
      </c>
      <c r="BW199">
        <f t="shared" si="304"/>
        <v>27.908777378782961</v>
      </c>
      <c r="BX199">
        <f t="shared" si="305"/>
        <v>0.3079845165882264</v>
      </c>
      <c r="BY199">
        <f t="shared" si="270"/>
        <v>0.35937657388384303</v>
      </c>
      <c r="BZ199">
        <f t="shared" si="306"/>
        <v>9.5845374084267156</v>
      </c>
      <c r="CA199">
        <f t="shared" si="307"/>
        <v>0.61502218091460603</v>
      </c>
      <c r="CC199">
        <f t="shared" si="308"/>
        <v>0.26355680077638755</v>
      </c>
      <c r="CD199">
        <f t="shared" si="336"/>
        <v>1.7682599999999997</v>
      </c>
      <c r="CE199">
        <f t="shared" si="309"/>
        <v>0.57535211267605635</v>
      </c>
      <c r="CF199">
        <f t="shared" si="310"/>
        <v>0.29544759688424049</v>
      </c>
      <c r="CG199">
        <f t="shared" si="311"/>
        <v>0.32733839299209372</v>
      </c>
      <c r="CH199">
        <f t="shared" si="271"/>
        <v>0.11945005403405279</v>
      </c>
      <c r="CI199" t="str">
        <f t="shared" si="272"/>
        <v>Curl</v>
      </c>
      <c r="CJ199">
        <f t="shared" si="312"/>
        <v>27.804640189954185</v>
      </c>
      <c r="CK199">
        <f t="shared" si="313"/>
        <v>0.2297981505734279</v>
      </c>
      <c r="CL199">
        <f t="shared" si="273"/>
        <v>0.40334080351578405</v>
      </c>
      <c r="CM199">
        <f t="shared" si="314"/>
        <v>8.5154349161372274</v>
      </c>
      <c r="CN199">
        <f t="shared" si="315"/>
        <v>0.32317147551588332</v>
      </c>
    </row>
    <row r="200" spans="1:92" x14ac:dyDescent="0.25">
      <c r="A200">
        <v>1.85</v>
      </c>
      <c r="B200">
        <f t="shared" si="337"/>
        <v>1.0500000000000001E-2</v>
      </c>
      <c r="C200">
        <f t="shared" si="253"/>
        <v>0.63</v>
      </c>
      <c r="D200">
        <f t="shared" si="338"/>
        <v>0.53981481481481319</v>
      </c>
      <c r="E200">
        <f t="shared" si="254"/>
        <v>0.85684891240446537</v>
      </c>
      <c r="F200">
        <f t="shared" si="255"/>
        <v>8.9969135802468875E-3</v>
      </c>
      <c r="H200">
        <v>177</v>
      </c>
      <c r="I200">
        <v>17.7</v>
      </c>
      <c r="J200">
        <f t="shared" si="274"/>
        <v>0.58061799999999919</v>
      </c>
      <c r="K200">
        <f t="shared" si="316"/>
        <v>1.6185</v>
      </c>
      <c r="L200">
        <f t="shared" si="275"/>
        <v>0.96995774594554851</v>
      </c>
      <c r="M200" t="str">
        <f t="shared" si="258"/>
        <v>No Curl</v>
      </c>
      <c r="N200">
        <f t="shared" si="317"/>
        <v>27.141786766666655</v>
      </c>
      <c r="P200">
        <f t="shared" si="323"/>
        <v>0.27747737651105397</v>
      </c>
      <c r="Q200">
        <f t="shared" si="318"/>
        <v>1.7625</v>
      </c>
      <c r="R200">
        <f t="shared" si="324"/>
        <v>0.57816901408450705</v>
      </c>
      <c r="S200">
        <f t="shared" si="325"/>
        <v>0.28219612348182566</v>
      </c>
      <c r="T200">
        <f t="shared" si="326"/>
        <v>0.28691487045259739</v>
      </c>
      <c r="U200">
        <f t="shared" si="327"/>
        <v>2.4110599728112247E-2</v>
      </c>
      <c r="V200" t="str">
        <f t="shared" si="328"/>
        <v>Curl</v>
      </c>
      <c r="W200">
        <f t="shared" si="320"/>
        <v>27.843241574787353</v>
      </c>
      <c r="X200">
        <f t="shared" si="321"/>
        <v>0.31958584418761726</v>
      </c>
      <c r="Y200">
        <f t="shared" si="329"/>
        <v>0.30331617894467999</v>
      </c>
      <c r="Z200">
        <f t="shared" si="330"/>
        <v>2.2778204089794265</v>
      </c>
      <c r="AA200">
        <f t="shared" si="319"/>
        <v>0.81823732431125673</v>
      </c>
      <c r="AC200">
        <f t="shared" si="276"/>
        <v>0.25497270270272721</v>
      </c>
      <c r="AD200">
        <f t="shared" si="332"/>
        <v>1.7682599999999997</v>
      </c>
      <c r="AE200">
        <f t="shared" si="277"/>
        <v>0.57887323943661972</v>
      </c>
      <c r="AF200">
        <f t="shared" si="278"/>
        <v>0.26372629905399819</v>
      </c>
      <c r="AG200">
        <f t="shared" si="279"/>
        <v>0.2724798954052689</v>
      </c>
      <c r="AH200">
        <f t="shared" si="259"/>
        <v>4.8602873053115725E-2</v>
      </c>
      <c r="AI200" t="str">
        <f t="shared" si="260"/>
        <v>Curl</v>
      </c>
      <c r="AJ200">
        <f t="shared" si="280"/>
        <v>27.839441315324365</v>
      </c>
      <c r="AK200">
        <f t="shared" si="281"/>
        <v>0.32806461356670397</v>
      </c>
      <c r="AL200">
        <f t="shared" si="261"/>
        <v>0.30678164487103776</v>
      </c>
      <c r="AM200">
        <f t="shared" si="282"/>
        <v>4.5433944874970775</v>
      </c>
      <c r="AN200">
        <f t="shared" si="283"/>
        <v>0.82866613924666899</v>
      </c>
      <c r="AP200">
        <f t="shared" si="284"/>
        <v>0.23247355518910018</v>
      </c>
      <c r="AQ200">
        <f t="shared" si="333"/>
        <v>1.7759999999999998</v>
      </c>
      <c r="AR200">
        <f t="shared" si="285"/>
        <v>0.58028169014084507</v>
      </c>
      <c r="AS200">
        <f t="shared" si="286"/>
        <v>0.24455824783686003</v>
      </c>
      <c r="AT200">
        <f t="shared" si="287"/>
        <v>0.25664294048462033</v>
      </c>
      <c r="AU200">
        <f t="shared" si="262"/>
        <v>7.3479218343156183E-2</v>
      </c>
      <c r="AV200" t="str">
        <f t="shared" si="263"/>
        <v>Curl</v>
      </c>
      <c r="AW200">
        <f t="shared" si="288"/>
        <v>27.832477615226107</v>
      </c>
      <c r="AX200">
        <f t="shared" si="289"/>
        <v>0.33861869827576674</v>
      </c>
      <c r="AY200">
        <f t="shared" si="264"/>
        <v>0.31037525127011528</v>
      </c>
      <c r="AZ200">
        <f t="shared" si="290"/>
        <v>6.7981311970269171</v>
      </c>
      <c r="BA200">
        <f t="shared" si="291"/>
        <v>0.86116273683688227</v>
      </c>
      <c r="BC200">
        <f t="shared" si="292"/>
        <v>0.21264799457844208</v>
      </c>
      <c r="BD200">
        <f t="shared" si="334"/>
        <v>1.7805599999999999</v>
      </c>
      <c r="BE200">
        <f t="shared" si="293"/>
        <v>0.58098591549295775</v>
      </c>
      <c r="BF200">
        <f t="shared" si="294"/>
        <v>0.22746968221686706</v>
      </c>
      <c r="BG200">
        <f t="shared" si="295"/>
        <v>0.24229136985529173</v>
      </c>
      <c r="BH200">
        <f t="shared" si="265"/>
        <v>9.8401667739102638E-2</v>
      </c>
      <c r="BI200" t="str">
        <f t="shared" si="266"/>
        <v>Curl</v>
      </c>
      <c r="BJ200">
        <f t="shared" si="296"/>
        <v>27.833817816806544</v>
      </c>
      <c r="BK200">
        <f t="shared" si="297"/>
        <v>0.33699650768478751</v>
      </c>
      <c r="BL200">
        <f t="shared" si="267"/>
        <v>0.31653518574699518</v>
      </c>
      <c r="BM200">
        <f t="shared" si="298"/>
        <v>8.9420600051784547</v>
      </c>
      <c r="BN200">
        <f t="shared" si="299"/>
        <v>0.79092980096530385</v>
      </c>
      <c r="BP200">
        <f t="shared" si="300"/>
        <v>0.20909318015531361</v>
      </c>
      <c r="BQ200">
        <f t="shared" si="335"/>
        <v>1.7805599999999999</v>
      </c>
      <c r="BR200">
        <f t="shared" si="301"/>
        <v>0.58098591549295775</v>
      </c>
      <c r="BS200">
        <f t="shared" si="302"/>
        <v>0.22784126263940374</v>
      </c>
      <c r="BT200">
        <f t="shared" si="303"/>
        <v>0.24658934512349379</v>
      </c>
      <c r="BU200">
        <f t="shared" si="268"/>
        <v>0.11967430150334857</v>
      </c>
      <c r="BV200" t="str">
        <f t="shared" si="269"/>
        <v>Curl</v>
      </c>
      <c r="BW200">
        <f t="shared" si="304"/>
        <v>27.933849284155649</v>
      </c>
      <c r="BX200">
        <f t="shared" si="305"/>
        <v>0.3146938724910277</v>
      </c>
      <c r="BY200">
        <f t="shared" si="270"/>
        <v>0.33683967298574569</v>
      </c>
      <c r="BZ200">
        <f t="shared" si="306"/>
        <v>10.232490973914846</v>
      </c>
      <c r="CA200">
        <f t="shared" si="307"/>
        <v>0.63751160959104536</v>
      </c>
      <c r="CC200">
        <f t="shared" si="308"/>
        <v>0.24321335613757536</v>
      </c>
      <c r="CD200">
        <f t="shared" si="336"/>
        <v>1.7735399999999999</v>
      </c>
      <c r="CE200">
        <f t="shared" si="309"/>
        <v>0.5767605633802817</v>
      </c>
      <c r="CF200">
        <f t="shared" si="310"/>
        <v>0.27264256277706095</v>
      </c>
      <c r="CG200">
        <f t="shared" si="311"/>
        <v>0.30207176941654679</v>
      </c>
      <c r="CH200">
        <f t="shared" si="271"/>
        <v>0.11945005403405279</v>
      </c>
      <c r="CI200" t="str">
        <f t="shared" si="272"/>
        <v>Curl</v>
      </c>
      <c r="CJ200">
        <f t="shared" si="312"/>
        <v>27.834184949642609</v>
      </c>
      <c r="CK200">
        <f t="shared" si="313"/>
        <v>0.23648224857249464</v>
      </c>
      <c r="CL200">
        <f t="shared" si="273"/>
        <v>0.38080214490353564</v>
      </c>
      <c r="CM200">
        <f t="shared" si="314"/>
        <v>9.0235286752005894</v>
      </c>
      <c r="CN200">
        <f t="shared" si="315"/>
        <v>0.34012961422653148</v>
      </c>
    </row>
    <row r="201" spans="1:92" x14ac:dyDescent="0.25">
      <c r="A201">
        <v>1.86</v>
      </c>
      <c r="B201">
        <f t="shared" si="337"/>
        <v>1.0500000000000001E-2</v>
      </c>
      <c r="C201">
        <f t="shared" si="253"/>
        <v>0.63</v>
      </c>
      <c r="D201">
        <f t="shared" si="338"/>
        <v>0.54074074074073908</v>
      </c>
      <c r="E201">
        <f t="shared" si="254"/>
        <v>0.85831863609641124</v>
      </c>
      <c r="F201">
        <f t="shared" si="255"/>
        <v>9.0123456790123183E-3</v>
      </c>
      <c r="H201">
        <v>178</v>
      </c>
      <c r="I201">
        <v>17.8</v>
      </c>
      <c r="J201">
        <f t="shared" si="274"/>
        <v>0.56249066666666581</v>
      </c>
      <c r="K201">
        <f t="shared" si="316"/>
        <v>1.6314599999999999</v>
      </c>
      <c r="L201">
        <f t="shared" si="275"/>
        <v>0.968779243266083</v>
      </c>
      <c r="M201" t="str">
        <f t="shared" si="258"/>
        <v>No Curl</v>
      </c>
      <c r="N201">
        <f t="shared" si="317"/>
        <v>27.198942199999987</v>
      </c>
      <c r="P201">
        <f t="shared" si="323"/>
        <v>0.25500004367667151</v>
      </c>
      <c r="Q201">
        <f t="shared" si="318"/>
        <v>1.7682599999999997</v>
      </c>
      <c r="R201">
        <f t="shared" si="324"/>
        <v>0.5795774647887324</v>
      </c>
      <c r="S201">
        <f t="shared" si="325"/>
        <v>0.25933654382228971</v>
      </c>
      <c r="T201">
        <f t="shared" si="326"/>
        <v>0.26367304396790797</v>
      </c>
      <c r="U201">
        <f t="shared" si="327"/>
        <v>2.4110599728112247E-2</v>
      </c>
      <c r="V201" t="str">
        <f t="shared" si="328"/>
        <v>Curl</v>
      </c>
      <c r="W201">
        <f t="shared" si="320"/>
        <v>27.871461187135534</v>
      </c>
      <c r="X201">
        <f t="shared" si="321"/>
        <v>0.32619218021613439</v>
      </c>
      <c r="Y201">
        <f t="shared" si="329"/>
        <v>0.28047613321065318</v>
      </c>
      <c r="Z201">
        <f t="shared" si="330"/>
        <v>2.4634204902859813</v>
      </c>
      <c r="AA201">
        <f t="shared" si="319"/>
        <v>0.84153616382157015</v>
      </c>
      <c r="AC201">
        <f t="shared" si="276"/>
        <v>0.23280314817351078</v>
      </c>
      <c r="AD201">
        <f t="shared" si="332"/>
        <v>1.7759999999999998</v>
      </c>
      <c r="AE201">
        <f t="shared" si="277"/>
        <v>0.58098591549295775</v>
      </c>
      <c r="AF201">
        <f t="shared" si="278"/>
        <v>0.24079563037578006</v>
      </c>
      <c r="AG201">
        <f t="shared" si="279"/>
        <v>0.24878811257804909</v>
      </c>
      <c r="AH201">
        <f t="shared" si="259"/>
        <v>4.8602873053115725E-2</v>
      </c>
      <c r="AI201" t="str">
        <f t="shared" si="260"/>
        <v>Curl</v>
      </c>
      <c r="AJ201">
        <f t="shared" si="280"/>
        <v>27.865813945229764</v>
      </c>
      <c r="AK201">
        <f t="shared" si="281"/>
        <v>0.33471372334605892</v>
      </c>
      <c r="AL201">
        <f t="shared" si="261"/>
        <v>0.28392884332560031</v>
      </c>
      <c r="AM201">
        <f t="shared" si="282"/>
        <v>4.9099463040224478</v>
      </c>
      <c r="AN201">
        <f t="shared" si="283"/>
        <v>0.85256905513078041</v>
      </c>
      <c r="AP201">
        <f t="shared" si="284"/>
        <v>0.21065973433692187</v>
      </c>
      <c r="AQ201">
        <f t="shared" si="333"/>
        <v>1.7805599999999999</v>
      </c>
      <c r="AR201">
        <f t="shared" si="285"/>
        <v>0.58169014084507042</v>
      </c>
      <c r="AS201">
        <f t="shared" si="286"/>
        <v>0.22161047727475691</v>
      </c>
      <c r="AT201">
        <f t="shared" si="287"/>
        <v>0.23256122021259235</v>
      </c>
      <c r="AU201">
        <f t="shared" si="262"/>
        <v>7.3479218343156183E-2</v>
      </c>
      <c r="AV201" t="str">
        <f t="shared" si="263"/>
        <v>Curl</v>
      </c>
      <c r="AW201">
        <f t="shared" si="288"/>
        <v>27.856933440009794</v>
      </c>
      <c r="AX201">
        <f t="shared" si="289"/>
        <v>0.34530180665122034</v>
      </c>
      <c r="AY201">
        <f t="shared" si="264"/>
        <v>0.28760164615840311</v>
      </c>
      <c r="AZ201">
        <f t="shared" si="290"/>
        <v>7.3392911732036765</v>
      </c>
      <c r="BA201">
        <f t="shared" si="291"/>
        <v>0.88581554530337103</v>
      </c>
      <c r="BC201">
        <f t="shared" si="292"/>
        <v>0.19119188670046058</v>
      </c>
      <c r="BD201">
        <f t="shared" si="334"/>
        <v>1.78464</v>
      </c>
      <c r="BE201">
        <f t="shared" si="293"/>
        <v>0.58309859154929577</v>
      </c>
      <c r="BF201">
        <f t="shared" si="294"/>
        <v>0.20451807126802785</v>
      </c>
      <c r="BG201">
        <f t="shared" si="295"/>
        <v>0.21784425583559486</v>
      </c>
      <c r="BH201">
        <f t="shared" si="265"/>
        <v>9.8401667739102638E-2</v>
      </c>
      <c r="BI201" t="str">
        <f t="shared" si="266"/>
        <v>Curl</v>
      </c>
      <c r="BJ201">
        <f t="shared" si="296"/>
        <v>27.85656478502823</v>
      </c>
      <c r="BK201">
        <f t="shared" si="297"/>
        <v>0.34371110975072677</v>
      </c>
      <c r="BL201">
        <f t="shared" si="267"/>
        <v>0.29388418196146865</v>
      </c>
      <c r="BM201">
        <f t="shared" si="298"/>
        <v>9.6375977968331412</v>
      </c>
      <c r="BN201">
        <f t="shared" si="299"/>
        <v>0.81547124364538282</v>
      </c>
      <c r="BP201">
        <f t="shared" si="300"/>
        <v>0.18806640798108767</v>
      </c>
      <c r="BQ201">
        <f t="shared" si="335"/>
        <v>1.78464</v>
      </c>
      <c r="BR201">
        <f t="shared" si="301"/>
        <v>0.5823943661971831</v>
      </c>
      <c r="BS201">
        <f t="shared" si="302"/>
        <v>0.20492915083428337</v>
      </c>
      <c r="BT201">
        <f t="shared" si="303"/>
        <v>0.22179189368747901</v>
      </c>
      <c r="BU201">
        <f t="shared" si="268"/>
        <v>0.11967430150334857</v>
      </c>
      <c r="BV201" t="str">
        <f t="shared" si="269"/>
        <v>Curl</v>
      </c>
      <c r="BW201">
        <f t="shared" si="304"/>
        <v>27.956633410419588</v>
      </c>
      <c r="BX201">
        <f t="shared" si="305"/>
        <v>0.3214244758189187</v>
      </c>
      <c r="BY201">
        <f t="shared" si="270"/>
        <v>0.31431833149362459</v>
      </c>
      <c r="BZ201">
        <f t="shared" si="306"/>
        <v>10.974446456667565</v>
      </c>
      <c r="CA201">
        <f t="shared" si="307"/>
        <v>0.66047771500286567</v>
      </c>
      <c r="CC201">
        <f t="shared" si="308"/>
        <v>0.22282366292629724</v>
      </c>
      <c r="CD201">
        <f t="shared" si="336"/>
        <v>1.77834</v>
      </c>
      <c r="CE201">
        <f t="shared" si="309"/>
        <v>0.57887323943661972</v>
      </c>
      <c r="CF201">
        <f t="shared" si="310"/>
        <v>0.2497856839458821</v>
      </c>
      <c r="CG201">
        <f t="shared" si="311"/>
        <v>0.27674770496546719</v>
      </c>
      <c r="CH201">
        <f t="shared" si="271"/>
        <v>0.11945005403405279</v>
      </c>
      <c r="CI201" t="str">
        <f t="shared" si="272"/>
        <v>Curl</v>
      </c>
      <c r="CJ201">
        <f t="shared" si="312"/>
        <v>27.861449205920316</v>
      </c>
      <c r="CK201">
        <f t="shared" si="313"/>
        <v>0.24318575349416222</v>
      </c>
      <c r="CL201">
        <f t="shared" si="273"/>
        <v>0.35824607930800595</v>
      </c>
      <c r="CM201">
        <f t="shared" si="314"/>
        <v>9.5968819924188011</v>
      </c>
      <c r="CN201">
        <f t="shared" si="315"/>
        <v>0.35756244845429114</v>
      </c>
    </row>
    <row r="202" spans="1:92" x14ac:dyDescent="0.25">
      <c r="A202">
        <v>1.87</v>
      </c>
      <c r="B202">
        <f t="shared" si="337"/>
        <v>1.0500000000000001E-2</v>
      </c>
      <c r="C202">
        <f t="shared" si="253"/>
        <v>0.63</v>
      </c>
      <c r="D202">
        <f t="shared" si="338"/>
        <v>0.54166666666666496</v>
      </c>
      <c r="E202">
        <f t="shared" si="254"/>
        <v>0.8597883597883571</v>
      </c>
      <c r="F202">
        <f t="shared" si="255"/>
        <v>9.0277777777777509E-3</v>
      </c>
      <c r="H202">
        <v>179</v>
      </c>
      <c r="I202">
        <v>17.899999999999999</v>
      </c>
      <c r="J202">
        <f t="shared" si="274"/>
        <v>0.5442246666666658</v>
      </c>
      <c r="K202">
        <f t="shared" si="316"/>
        <v>1.64394</v>
      </c>
      <c r="L202">
        <f t="shared" si="275"/>
        <v>0.96752657229275507</v>
      </c>
      <c r="M202" t="str">
        <f t="shared" si="258"/>
        <v>No Curl</v>
      </c>
      <c r="N202">
        <f t="shared" si="317"/>
        <v>27.254277966666653</v>
      </c>
      <c r="P202">
        <f t="shared" si="323"/>
        <v>0.23245478751152462</v>
      </c>
      <c r="Q202">
        <f t="shared" si="318"/>
        <v>1.7735399999999999</v>
      </c>
      <c r="R202">
        <f t="shared" si="324"/>
        <v>0.58169014084507042</v>
      </c>
      <c r="S202">
        <f t="shared" si="325"/>
        <v>0.2364078857359764</v>
      </c>
      <c r="T202">
        <f t="shared" si="326"/>
        <v>0.24036098396042821</v>
      </c>
      <c r="U202">
        <f t="shared" si="327"/>
        <v>2.4110599728112247E-2</v>
      </c>
      <c r="V202" t="str">
        <f t="shared" si="328"/>
        <v>Curl</v>
      </c>
      <c r="W202">
        <f t="shared" si="320"/>
        <v>27.897394841517762</v>
      </c>
      <c r="X202">
        <f t="shared" si="321"/>
        <v>0.33281655476488936</v>
      </c>
      <c r="Y202">
        <f t="shared" si="329"/>
        <v>0.25757054964747317</v>
      </c>
      <c r="Z202">
        <f t="shared" si="330"/>
        <v>2.6826445578628704</v>
      </c>
      <c r="AA202">
        <f t="shared" si="319"/>
        <v>0.86530405510633712</v>
      </c>
      <c r="AC202">
        <f t="shared" si="276"/>
        <v>0.21058203958139768</v>
      </c>
      <c r="AD202">
        <f t="shared" si="332"/>
        <v>1.7805599999999999</v>
      </c>
      <c r="AE202">
        <f t="shared" si="277"/>
        <v>0.5823943661971831</v>
      </c>
      <c r="AF202">
        <f t="shared" si="278"/>
        <v>0.217811637706151</v>
      </c>
      <c r="AG202">
        <f t="shared" si="279"/>
        <v>0.2250412358309041</v>
      </c>
      <c r="AH202">
        <f t="shared" si="259"/>
        <v>4.8602873053115725E-2</v>
      </c>
      <c r="AI202" t="str">
        <f t="shared" si="260"/>
        <v>Curl</v>
      </c>
      <c r="AJ202">
        <f t="shared" si="280"/>
        <v>27.889893508267342</v>
      </c>
      <c r="AK202">
        <f t="shared" si="281"/>
        <v>0.34138207199720938</v>
      </c>
      <c r="AL202">
        <f t="shared" si="261"/>
        <v>0.26103660409374801</v>
      </c>
      <c r="AM202">
        <f t="shared" si="282"/>
        <v>5.3417369604486504</v>
      </c>
      <c r="AN202">
        <f t="shared" si="283"/>
        <v>0.87694417466678176</v>
      </c>
      <c r="AP202">
        <f t="shared" si="284"/>
        <v>0.18880253863531088</v>
      </c>
      <c r="AQ202">
        <f t="shared" si="333"/>
        <v>1.78464</v>
      </c>
      <c r="AR202">
        <f t="shared" si="285"/>
        <v>0.58380281690140845</v>
      </c>
      <c r="AS202">
        <f t="shared" si="286"/>
        <v>0.19861707710472348</v>
      </c>
      <c r="AT202">
        <f t="shared" si="287"/>
        <v>0.20843161557413645</v>
      </c>
      <c r="AU202">
        <f t="shared" si="262"/>
        <v>7.3479218343156183E-2</v>
      </c>
      <c r="AV202" t="str">
        <f t="shared" si="263"/>
        <v>Curl</v>
      </c>
      <c r="AW202">
        <f t="shared" si="288"/>
        <v>27.87909448773727</v>
      </c>
      <c r="AX202">
        <f t="shared" si="289"/>
        <v>0.35199969685493115</v>
      </c>
      <c r="AY202">
        <f t="shared" si="264"/>
        <v>0.26481291981984856</v>
      </c>
      <c r="AZ202">
        <f t="shared" si="290"/>
        <v>7.9748250868081021</v>
      </c>
      <c r="BA202">
        <f t="shared" si="291"/>
        <v>0.91094248874467842</v>
      </c>
      <c r="BC202">
        <f t="shared" si="292"/>
        <v>0.16970886880426689</v>
      </c>
      <c r="BD202">
        <f t="shared" si="334"/>
        <v>1.7882399999999998</v>
      </c>
      <c r="BE202">
        <f t="shared" si="293"/>
        <v>0.58450704225352113</v>
      </c>
      <c r="BF202">
        <f t="shared" si="294"/>
        <v>0.18153767465721563</v>
      </c>
      <c r="BG202">
        <f t="shared" si="295"/>
        <v>0.19336648051016414</v>
      </c>
      <c r="BH202">
        <f t="shared" si="265"/>
        <v>9.8401667739102638E-2</v>
      </c>
      <c r="BI202" t="str">
        <f t="shared" si="266"/>
        <v>Curl</v>
      </c>
      <c r="BJ202">
        <f t="shared" si="296"/>
        <v>27.877016592155034</v>
      </c>
      <c r="BK202">
        <f t="shared" si="297"/>
        <v>0.35044434565094013</v>
      </c>
      <c r="BL202">
        <f t="shared" si="267"/>
        <v>0.27125540651377089</v>
      </c>
      <c r="BM202">
        <f t="shared" si="298"/>
        <v>10.45026468155606</v>
      </c>
      <c r="BN202">
        <f t="shared" si="299"/>
        <v>0.84048945680742748</v>
      </c>
      <c r="BP202">
        <f t="shared" si="300"/>
        <v>0.16701348187793738</v>
      </c>
      <c r="BQ202">
        <f t="shared" si="335"/>
        <v>1.7882399999999998</v>
      </c>
      <c r="BR202">
        <f t="shared" si="301"/>
        <v>0.58450704225352113</v>
      </c>
      <c r="BS202">
        <f t="shared" si="302"/>
        <v>0.18198854004041226</v>
      </c>
      <c r="BT202">
        <f t="shared" si="303"/>
        <v>0.19696359820288709</v>
      </c>
      <c r="BU202">
        <f t="shared" si="268"/>
        <v>0.11967430150334857</v>
      </c>
      <c r="BV202" t="str">
        <f t="shared" si="269"/>
        <v>Curl</v>
      </c>
      <c r="BW202">
        <f t="shared" si="304"/>
        <v>27.977126325503015</v>
      </c>
      <c r="BX202">
        <f t="shared" si="305"/>
        <v>0.32817126645324046</v>
      </c>
      <c r="BY202">
        <f t="shared" si="270"/>
        <v>0.29182993394444362</v>
      </c>
      <c r="BZ202">
        <f t="shared" si="306"/>
        <v>11.831909042019349</v>
      </c>
      <c r="CA202">
        <f t="shared" si="307"/>
        <v>0.68392146286327082</v>
      </c>
      <c r="CC202">
        <f t="shared" si="308"/>
        <v>0.20239814921172131</v>
      </c>
      <c r="CD202">
        <f t="shared" si="336"/>
        <v>1.7826599999999999</v>
      </c>
      <c r="CE202">
        <f t="shared" si="309"/>
        <v>0.58028169014084507</v>
      </c>
      <c r="CF202">
        <f t="shared" si="310"/>
        <v>0.2268886502729866</v>
      </c>
      <c r="CG202">
        <f t="shared" si="311"/>
        <v>0.25137915133425209</v>
      </c>
      <c r="CH202">
        <f t="shared" si="271"/>
        <v>0.11945005403405279</v>
      </c>
      <c r="CI202" t="str">
        <f t="shared" si="272"/>
        <v>Curl</v>
      </c>
      <c r="CJ202">
        <f t="shared" si="312"/>
        <v>27.886427774314903</v>
      </c>
      <c r="CK202">
        <f t="shared" si="313"/>
        <v>0.24991074953668335</v>
      </c>
      <c r="CL202">
        <f t="shared" si="273"/>
        <v>0.33569119170666861</v>
      </c>
      <c r="CM202">
        <f t="shared" si="314"/>
        <v>10.24842963579677</v>
      </c>
      <c r="CN202">
        <f t="shared" si="315"/>
        <v>0.37547157153842725</v>
      </c>
    </row>
    <row r="203" spans="1:92" x14ac:dyDescent="0.25">
      <c r="A203">
        <v>1.88</v>
      </c>
      <c r="B203">
        <f t="shared" si="337"/>
        <v>1.0500000000000001E-2</v>
      </c>
      <c r="C203">
        <f t="shared" si="253"/>
        <v>0.63</v>
      </c>
      <c r="D203">
        <f t="shared" si="338"/>
        <v>0.54259259259259085</v>
      </c>
      <c r="E203">
        <f t="shared" si="254"/>
        <v>0.86125808348030297</v>
      </c>
      <c r="F203">
        <f t="shared" si="255"/>
        <v>9.0432098765431818E-3</v>
      </c>
      <c r="H203">
        <v>180</v>
      </c>
      <c r="I203">
        <v>18</v>
      </c>
      <c r="J203">
        <f t="shared" si="274"/>
        <v>0.52582533333333248</v>
      </c>
      <c r="K203">
        <f t="shared" si="316"/>
        <v>1.65594</v>
      </c>
      <c r="L203">
        <f t="shared" si="275"/>
        <v>0.96619165859197853</v>
      </c>
      <c r="M203" t="str">
        <f t="shared" si="258"/>
        <v>No Curl</v>
      </c>
      <c r="N203">
        <f t="shared" si="317"/>
        <v>27.307780466666653</v>
      </c>
      <c r="P203">
        <f t="shared" si="323"/>
        <v>0.20982680222724104</v>
      </c>
      <c r="Q203">
        <f t="shared" si="318"/>
        <v>1.7805599999999999</v>
      </c>
      <c r="R203">
        <f t="shared" si="324"/>
        <v>0.58309859154929577</v>
      </c>
      <c r="S203">
        <f t="shared" si="325"/>
        <v>0.2133950916490529</v>
      </c>
      <c r="T203">
        <f t="shared" si="326"/>
        <v>0.2169633810708648</v>
      </c>
      <c r="U203">
        <f t="shared" si="327"/>
        <v>2.4110599728112247E-2</v>
      </c>
      <c r="V203" t="str">
        <f t="shared" si="328"/>
        <v>Curl</v>
      </c>
      <c r="W203">
        <f t="shared" si="320"/>
        <v>27.92103563009136</v>
      </c>
      <c r="X203">
        <f t="shared" si="321"/>
        <v>0.33947266824981354</v>
      </c>
      <c r="Y203">
        <f t="shared" si="329"/>
        <v>0.23458544803667286</v>
      </c>
      <c r="Z203">
        <f t="shared" si="330"/>
        <v>2.9457163324895332</v>
      </c>
      <c r="AA203">
        <f t="shared" si="319"/>
        <v>0.88954372683010741</v>
      </c>
      <c r="AC203">
        <f t="shared" si="276"/>
        <v>0.18831592044551679</v>
      </c>
      <c r="AD203">
        <f t="shared" si="332"/>
        <v>1.78464</v>
      </c>
      <c r="AE203">
        <f t="shared" si="277"/>
        <v>0.58380281690140845</v>
      </c>
      <c r="AF203">
        <f t="shared" si="278"/>
        <v>0.19478108921309278</v>
      </c>
      <c r="AG203">
        <f t="shared" si="279"/>
        <v>0.20124625798066859</v>
      </c>
      <c r="AH203">
        <f t="shared" si="259"/>
        <v>4.8602873053115725E-2</v>
      </c>
      <c r="AI203" t="str">
        <f t="shared" si="260"/>
        <v>Curl</v>
      </c>
      <c r="AJ203">
        <f t="shared" si="280"/>
        <v>27.911674672037957</v>
      </c>
      <c r="AK203">
        <f t="shared" si="281"/>
        <v>0.34806747506929192</v>
      </c>
      <c r="AL203">
        <f t="shared" si="261"/>
        <v>0.23811572684649629</v>
      </c>
      <c r="AM203">
        <f t="shared" si="282"/>
        <v>5.8576484950691166</v>
      </c>
      <c r="AN203">
        <f t="shared" si="283"/>
        <v>0.90179262655234105</v>
      </c>
      <c r="AP203">
        <f t="shared" si="284"/>
        <v>0.16691360296152649</v>
      </c>
      <c r="AQ203">
        <f t="shared" si="333"/>
        <v>1.7882399999999998</v>
      </c>
      <c r="AR203">
        <f t="shared" si="285"/>
        <v>0.5852112676056338</v>
      </c>
      <c r="AS203">
        <f t="shared" si="286"/>
        <v>0.17559028702083596</v>
      </c>
      <c r="AT203">
        <f t="shared" si="287"/>
        <v>0.18426697108014575</v>
      </c>
      <c r="AU203">
        <f t="shared" si="262"/>
        <v>7.3479218343156183E-2</v>
      </c>
      <c r="AV203" t="str">
        <f t="shared" si="263"/>
        <v>Curl</v>
      </c>
      <c r="AW203">
        <f t="shared" si="288"/>
        <v>27.898956195447742</v>
      </c>
      <c r="AX203">
        <f t="shared" si="289"/>
        <v>0.35871463151131761</v>
      </c>
      <c r="AY203">
        <f t="shared" si="264"/>
        <v>0.24202990415881342</v>
      </c>
      <c r="AZ203">
        <f t="shared" si="290"/>
        <v>8.7311266178292009</v>
      </c>
      <c r="BA203">
        <f t="shared" si="291"/>
        <v>0.93654485238146479</v>
      </c>
      <c r="BC203">
        <f t="shared" si="292"/>
        <v>0.14820507736758032</v>
      </c>
      <c r="BD203">
        <f t="shared" si="334"/>
        <v>1.7913600000000001</v>
      </c>
      <c r="BE203">
        <f t="shared" si="293"/>
        <v>0.58661971830985915</v>
      </c>
      <c r="BF203">
        <f t="shared" si="294"/>
        <v>0.15853505657817935</v>
      </c>
      <c r="BG203">
        <f t="shared" si="295"/>
        <v>0.16886503578877818</v>
      </c>
      <c r="BH203">
        <f t="shared" si="265"/>
        <v>9.8401667739102638E-2</v>
      </c>
      <c r="BI203" t="str">
        <f t="shared" si="266"/>
        <v>Curl</v>
      </c>
      <c r="BJ203">
        <f t="shared" si="296"/>
        <v>27.895170359620757</v>
      </c>
      <c r="BK203">
        <f t="shared" si="297"/>
        <v>0.3571914051167091</v>
      </c>
      <c r="BL203">
        <f t="shared" si="267"/>
        <v>0.24866934343588643</v>
      </c>
      <c r="BM203">
        <f t="shared" si="298"/>
        <v>11.411638061370565</v>
      </c>
      <c r="BN203">
        <f t="shared" si="299"/>
        <v>0.86598524785645081</v>
      </c>
      <c r="BP203">
        <f t="shared" si="300"/>
        <v>0.14594776735989062</v>
      </c>
      <c r="BQ203">
        <f t="shared" si="335"/>
        <v>1.7913600000000001</v>
      </c>
      <c r="BR203">
        <f t="shared" si="301"/>
        <v>0.58591549295774648</v>
      </c>
      <c r="BS203">
        <f t="shared" si="302"/>
        <v>0.15903399417417291</v>
      </c>
      <c r="BT203">
        <f t="shared" si="303"/>
        <v>0.17212022098845517</v>
      </c>
      <c r="BU203">
        <f t="shared" si="268"/>
        <v>0.11967430150334857</v>
      </c>
      <c r="BV203" t="str">
        <f t="shared" si="269"/>
        <v>Curl</v>
      </c>
      <c r="BW203">
        <f t="shared" si="304"/>
        <v>27.995325179507056</v>
      </c>
      <c r="BX203">
        <f t="shared" si="305"/>
        <v>0.33493734005748366</v>
      </c>
      <c r="BY203">
        <f t="shared" si="270"/>
        <v>0.26940421199827214</v>
      </c>
      <c r="BZ203">
        <f t="shared" si="306"/>
        <v>12.832946018535662</v>
      </c>
      <c r="CA203">
        <f t="shared" si="307"/>
        <v>0.70784432613237236</v>
      </c>
      <c r="CC203">
        <f t="shared" si="308"/>
        <v>0.18194116814269004</v>
      </c>
      <c r="CD203">
        <f t="shared" si="336"/>
        <v>1.7865</v>
      </c>
      <c r="CE203">
        <f t="shared" si="309"/>
        <v>0.5823943661971831</v>
      </c>
      <c r="CF203">
        <f t="shared" si="310"/>
        <v>0.20395634164521706</v>
      </c>
      <c r="CG203">
        <f t="shared" si="311"/>
        <v>0.22597151514774425</v>
      </c>
      <c r="CH203">
        <f t="shared" si="271"/>
        <v>0.11945005403405279</v>
      </c>
      <c r="CI203" t="str">
        <f t="shared" si="272"/>
        <v>Curl</v>
      </c>
      <c r="CJ203">
        <f t="shared" si="312"/>
        <v>27.909116639342201</v>
      </c>
      <c r="CK203">
        <f t="shared" si="313"/>
        <v>0.25665184621119808</v>
      </c>
      <c r="CL203">
        <f t="shared" si="273"/>
        <v>0.31315133535474998</v>
      </c>
      <c r="CM203">
        <f t="shared" si="314"/>
        <v>10.994955466454599</v>
      </c>
      <c r="CN203">
        <f t="shared" si="315"/>
        <v>0.39385793138298492</v>
      </c>
    </row>
    <row r="204" spans="1:92" x14ac:dyDescent="0.25">
      <c r="A204">
        <v>1.89</v>
      </c>
      <c r="B204">
        <f t="shared" si="337"/>
        <v>1.0500000000000001E-2</v>
      </c>
      <c r="C204">
        <f t="shared" si="253"/>
        <v>0.63</v>
      </c>
      <c r="D204">
        <f t="shared" si="338"/>
        <v>0.54351851851851674</v>
      </c>
      <c r="E204">
        <f t="shared" si="254"/>
        <v>0.86272780717224873</v>
      </c>
      <c r="F204">
        <f t="shared" si="255"/>
        <v>9.0586419753086126E-3</v>
      </c>
      <c r="H204">
        <v>181</v>
      </c>
      <c r="I204">
        <v>18.100000000000001</v>
      </c>
      <c r="J204">
        <f t="shared" ref="J204:J229" si="339">J203-0.1*2*K204/$C$3</f>
        <v>0.50736133333333244</v>
      </c>
      <c r="K204">
        <f t="shared" si="316"/>
        <v>1.6617599999999999</v>
      </c>
      <c r="L204">
        <f t="shared" ref="L204:L229" si="340">J204/J203</f>
        <v>0.96488567813393022</v>
      </c>
      <c r="M204" t="str">
        <f t="shared" si="258"/>
        <v>No Curl</v>
      </c>
      <c r="N204">
        <f t="shared" si="317"/>
        <v>27.359439799999986</v>
      </c>
      <c r="P204">
        <f t="shared" si="323"/>
        <v>0.18714872890342857</v>
      </c>
      <c r="Q204">
        <f t="shared" si="318"/>
        <v>1.78464</v>
      </c>
      <c r="R204">
        <f t="shared" si="324"/>
        <v>0.58450704225352113</v>
      </c>
      <c r="S204">
        <f t="shared" si="325"/>
        <v>0.1903313577314103</v>
      </c>
      <c r="T204">
        <f t="shared" si="326"/>
        <v>0.19351398655939206</v>
      </c>
      <c r="U204">
        <f t="shared" si="327"/>
        <v>2.4110599728112247E-2</v>
      </c>
      <c r="V204" t="str">
        <f t="shared" si="328"/>
        <v>Curl</v>
      </c>
      <c r="W204">
        <f t="shared" si="320"/>
        <v>27.942375139256267</v>
      </c>
      <c r="X204">
        <f t="shared" si="321"/>
        <v>0.34614436427075912</v>
      </c>
      <c r="Y204">
        <f t="shared" si="329"/>
        <v>0.21155550908071127</v>
      </c>
      <c r="Z204">
        <f t="shared" si="330"/>
        <v>3.2667178855093182</v>
      </c>
      <c r="AA204">
        <f t="shared" si="319"/>
        <v>0.91425570962956471</v>
      </c>
      <c r="AC204">
        <f t="shared" si="276"/>
        <v>0.16600817116445707</v>
      </c>
      <c r="AD204">
        <f t="shared" si="332"/>
        <v>1.7882399999999998</v>
      </c>
      <c r="AE204">
        <f t="shared" si="277"/>
        <v>0.58591549295774648</v>
      </c>
      <c r="AF204">
        <f t="shared" si="278"/>
        <v>0.17170748134936187</v>
      </c>
      <c r="AG204">
        <f t="shared" si="279"/>
        <v>0.1774067915342665</v>
      </c>
      <c r="AH204">
        <f t="shared" si="259"/>
        <v>4.8602873053115725E-2</v>
      </c>
      <c r="AI204" t="str">
        <f t="shared" si="260"/>
        <v>Curl</v>
      </c>
      <c r="AJ204">
        <f t="shared" si="280"/>
        <v>27.931152780959266</v>
      </c>
      <c r="AK204">
        <f t="shared" si="281"/>
        <v>0.35476405200847194</v>
      </c>
      <c r="AL204">
        <f t="shared" si="261"/>
        <v>0.21517548293482699</v>
      </c>
      <c r="AM204">
        <f t="shared" si="282"/>
        <v>6.4846923114503392</v>
      </c>
      <c r="AN204">
        <f t="shared" si="283"/>
        <v>0.92711499299020339</v>
      </c>
      <c r="AP204">
        <f t="shared" si="284"/>
        <v>0.14499846819162468</v>
      </c>
      <c r="AQ204">
        <f t="shared" si="333"/>
        <v>1.7913600000000001</v>
      </c>
      <c r="AR204">
        <f t="shared" si="285"/>
        <v>0.58732394366197183</v>
      </c>
      <c r="AS204">
        <f t="shared" si="286"/>
        <v>0.15253593593098294</v>
      </c>
      <c r="AT204">
        <f t="shared" si="287"/>
        <v>0.16007340367034151</v>
      </c>
      <c r="AU204">
        <f t="shared" si="262"/>
        <v>7.3479218343156183E-2</v>
      </c>
      <c r="AV204" t="str">
        <f t="shared" si="263"/>
        <v>Curl</v>
      </c>
      <c r="AW204">
        <f t="shared" si="288"/>
        <v>27.916515224149826</v>
      </c>
      <c r="AX204">
        <f t="shared" si="289"/>
        <v>0.3654415327373654</v>
      </c>
      <c r="AY204">
        <f t="shared" si="264"/>
        <v>0.21927064578855968</v>
      </c>
      <c r="AZ204">
        <f t="shared" si="290"/>
        <v>9.6456166627414142</v>
      </c>
      <c r="BA204">
        <f t="shared" si="291"/>
        <v>0.96262330284771003</v>
      </c>
      <c r="BC204">
        <f t="shared" si="292"/>
        <v>0.12669535303196605</v>
      </c>
      <c r="BD204">
        <f t="shared" si="334"/>
        <v>1.794</v>
      </c>
      <c r="BE204">
        <f t="shared" si="293"/>
        <v>0.5880281690140845</v>
      </c>
      <c r="BF204">
        <f t="shared" si="294"/>
        <v>0.13552609207374469</v>
      </c>
      <c r="BG204">
        <f t="shared" si="295"/>
        <v>0.14435683111552317</v>
      </c>
      <c r="BH204">
        <f t="shared" si="265"/>
        <v>9.8401667739102638E-2</v>
      </c>
      <c r="BI204" t="str">
        <f t="shared" si="266"/>
        <v>Curl</v>
      </c>
      <c r="BJ204">
        <f t="shared" si="296"/>
        <v>27.911023865278576</v>
      </c>
      <c r="BK204">
        <f t="shared" si="297"/>
        <v>0.36395583043048035</v>
      </c>
      <c r="BL204">
        <f t="shared" si="267"/>
        <v>0.22616106678035836</v>
      </c>
      <c r="BM204">
        <f t="shared" si="298"/>
        <v>12.565041949812311</v>
      </c>
      <c r="BN204">
        <f t="shared" si="299"/>
        <v>0.89195996998193805</v>
      </c>
      <c r="BP204">
        <f t="shared" si="300"/>
        <v>0.12487756618915011</v>
      </c>
      <c r="BQ204">
        <f t="shared" si="335"/>
        <v>1.794</v>
      </c>
      <c r="BR204">
        <f t="shared" si="301"/>
        <v>0.5880281690140845</v>
      </c>
      <c r="BS204">
        <f t="shared" si="302"/>
        <v>0.13607455936505169</v>
      </c>
      <c r="BT204">
        <f t="shared" si="303"/>
        <v>0.14727155254095325</v>
      </c>
      <c r="BU204">
        <f t="shared" si="268"/>
        <v>0.11967430150334857</v>
      </c>
      <c r="BV204" t="str">
        <f t="shared" si="269"/>
        <v>Curl</v>
      </c>
      <c r="BW204">
        <f t="shared" si="304"/>
        <v>28.011228578924474</v>
      </c>
      <c r="BX204">
        <f t="shared" si="305"/>
        <v>0.34171878292832469</v>
      </c>
      <c r="BY204">
        <f t="shared" si="270"/>
        <v>0.24707089459412065</v>
      </c>
      <c r="BZ204">
        <f t="shared" si="306"/>
        <v>14.015605183588363</v>
      </c>
      <c r="CA204">
        <f t="shared" si="307"/>
        <v>0.7322472532111256</v>
      </c>
      <c r="CC204">
        <f t="shared" si="308"/>
        <v>0.16146460244990857</v>
      </c>
      <c r="CD204">
        <f t="shared" si="336"/>
        <v>1.78986</v>
      </c>
      <c r="CE204">
        <f t="shared" si="309"/>
        <v>0.58380281690140845</v>
      </c>
      <c r="CF204">
        <f t="shared" si="310"/>
        <v>0.18100207862277495</v>
      </c>
      <c r="CG204">
        <f t="shared" si="311"/>
        <v>0.20053955479564151</v>
      </c>
      <c r="CH204">
        <f t="shared" si="271"/>
        <v>0.11945005403405279</v>
      </c>
      <c r="CI204" t="str">
        <f t="shared" si="272"/>
        <v>Curl</v>
      </c>
      <c r="CJ204">
        <f t="shared" si="312"/>
        <v>27.929512273506724</v>
      </c>
      <c r="CK204">
        <f t="shared" si="313"/>
        <v>0.26341169887654442</v>
      </c>
      <c r="CL204">
        <f t="shared" si="273"/>
        <v>0.29065139385596822</v>
      </c>
      <c r="CM204">
        <f t="shared" si="314"/>
        <v>11.857997774303916</v>
      </c>
      <c r="CN204">
        <f t="shared" si="315"/>
        <v>0.41272294811790666</v>
      </c>
    </row>
    <row r="205" spans="1:92" x14ac:dyDescent="0.25">
      <c r="A205">
        <v>1.9</v>
      </c>
      <c r="B205">
        <f t="shared" si="337"/>
        <v>1.0500000000000001E-2</v>
      </c>
      <c r="C205">
        <f t="shared" si="253"/>
        <v>0.63</v>
      </c>
      <c r="D205">
        <f t="shared" si="338"/>
        <v>0.54444444444444262</v>
      </c>
      <c r="E205">
        <f t="shared" si="254"/>
        <v>0.8641975308641946</v>
      </c>
      <c r="F205">
        <f t="shared" si="255"/>
        <v>9.0740740740740435E-3</v>
      </c>
      <c r="H205">
        <v>182</v>
      </c>
      <c r="I205">
        <v>18.2</v>
      </c>
      <c r="J205">
        <f t="shared" si="339"/>
        <v>0.4887719999999991</v>
      </c>
      <c r="K205">
        <f t="shared" si="316"/>
        <v>1.6730399999999999</v>
      </c>
      <c r="L205">
        <f t="shared" si="340"/>
        <v>0.96336076064133114</v>
      </c>
      <c r="M205" t="str">
        <f t="shared" si="258"/>
        <v>No Curl</v>
      </c>
      <c r="N205">
        <f t="shared" si="317"/>
        <v>27.409246466666652</v>
      </c>
      <c r="P205">
        <f t="shared" si="323"/>
        <v>0.1644227421053345</v>
      </c>
      <c r="Q205">
        <f t="shared" si="318"/>
        <v>1.7882399999999998</v>
      </c>
      <c r="R205">
        <f t="shared" si="324"/>
        <v>0.58661971830985915</v>
      </c>
      <c r="S205">
        <f t="shared" si="325"/>
        <v>0.16721889552869154</v>
      </c>
      <c r="T205">
        <f t="shared" si="326"/>
        <v>0.17001504895204864</v>
      </c>
      <c r="U205">
        <f t="shared" si="327"/>
        <v>2.4110599728112247E-2</v>
      </c>
      <c r="V205" t="str">
        <f t="shared" si="328"/>
        <v>Curl</v>
      </c>
      <c r="W205">
        <f t="shared" si="320"/>
        <v>27.96140827502941</v>
      </c>
      <c r="X205">
        <f t="shared" si="321"/>
        <v>0.35282532809418121</v>
      </c>
      <c r="Y205">
        <f t="shared" si="329"/>
        <v>0.18848520412179751</v>
      </c>
      <c r="Z205">
        <f t="shared" si="330"/>
        <v>3.6670761468668776</v>
      </c>
      <c r="AA205">
        <f t="shared" si="319"/>
        <v>0.93944043557776125</v>
      </c>
      <c r="AC205">
        <f t="shared" si="276"/>
        <v>0.14367050653936864</v>
      </c>
      <c r="AD205">
        <f t="shared" si="332"/>
        <v>1.7913600000000001</v>
      </c>
      <c r="AE205">
        <f t="shared" si="277"/>
        <v>0.58732394366197183</v>
      </c>
      <c r="AF205">
        <f t="shared" si="278"/>
        <v>0.14860293110285042</v>
      </c>
      <c r="AG205">
        <f t="shared" si="279"/>
        <v>0.15353535566633206</v>
      </c>
      <c r="AH205">
        <f t="shared" si="259"/>
        <v>4.8602873053115725E-2</v>
      </c>
      <c r="AI205" t="str">
        <f t="shared" si="260"/>
        <v>Curl</v>
      </c>
      <c r="AJ205">
        <f t="shared" si="280"/>
        <v>27.948323529094203</v>
      </c>
      <c r="AK205">
        <f t="shared" si="281"/>
        <v>0.36147401710262594</v>
      </c>
      <c r="AL205">
        <f t="shared" si="261"/>
        <v>0.19223646447516143</v>
      </c>
      <c r="AM205">
        <f t="shared" si="282"/>
        <v>7.2624366857695914</v>
      </c>
      <c r="AN205">
        <f t="shared" si="283"/>
        <v>0.9529122989527844</v>
      </c>
      <c r="AP205">
        <f t="shared" si="284"/>
        <v>0.12305959147041395</v>
      </c>
      <c r="AQ205">
        <f t="shared" si="333"/>
        <v>1.79514</v>
      </c>
      <c r="AR205">
        <f t="shared" si="285"/>
        <v>0.58873239436619718</v>
      </c>
      <c r="AS205">
        <f t="shared" si="286"/>
        <v>0.12945660870994111</v>
      </c>
      <c r="AT205">
        <f t="shared" si="287"/>
        <v>0.13585362594946851</v>
      </c>
      <c r="AU205">
        <f t="shared" si="262"/>
        <v>7.3479218343156183E-2</v>
      </c>
      <c r="AV205" t="str">
        <f t="shared" si="263"/>
        <v>Curl</v>
      </c>
      <c r="AW205">
        <f t="shared" si="288"/>
        <v>27.931768817742924</v>
      </c>
      <c r="AX205">
        <f t="shared" si="289"/>
        <v>0.37219003576533571</v>
      </c>
      <c r="AY205">
        <f t="shared" si="264"/>
        <v>0.19655563571235163</v>
      </c>
      <c r="AZ205">
        <f t="shared" si="290"/>
        <v>10.772923999590473</v>
      </c>
      <c r="BA205">
        <f t="shared" si="291"/>
        <v>0.98917970827838009</v>
      </c>
      <c r="BC205">
        <f t="shared" si="292"/>
        <v>0.10519018826426928</v>
      </c>
      <c r="BD205">
        <f t="shared" si="334"/>
        <v>1.7961599999999998</v>
      </c>
      <c r="BE205">
        <f t="shared" si="293"/>
        <v>0.59014084507042253</v>
      </c>
      <c r="BF205">
        <f t="shared" si="294"/>
        <v>0.1125220049417362</v>
      </c>
      <c r="BG205">
        <f t="shared" si="295"/>
        <v>0.11985382161920298</v>
      </c>
      <c r="BH205">
        <f t="shared" si="265"/>
        <v>9.8401667739102638E-2</v>
      </c>
      <c r="BI205" t="str">
        <f t="shared" si="266"/>
        <v>Curl</v>
      </c>
      <c r="BJ205">
        <f t="shared" si="296"/>
        <v>27.924576474485949</v>
      </c>
      <c r="BK205">
        <f t="shared" si="297"/>
        <v>0.37073445942474792</v>
      </c>
      <c r="BL205">
        <f t="shared" si="267"/>
        <v>0.2037693982609258</v>
      </c>
      <c r="BM205">
        <f t="shared" si="298"/>
        <v>13.97234283688849</v>
      </c>
      <c r="BN205">
        <f t="shared" si="299"/>
        <v>0.91841451573626454</v>
      </c>
      <c r="BP205">
        <f t="shared" si="300"/>
        <v>0.10381113677429923</v>
      </c>
      <c r="BQ205">
        <f t="shared" si="335"/>
        <v>1.7970599999999999</v>
      </c>
      <c r="BR205">
        <f t="shared" si="301"/>
        <v>0.58943661971830985</v>
      </c>
      <c r="BS205">
        <f t="shared" si="302"/>
        <v>0.11311923450166675</v>
      </c>
      <c r="BT205">
        <f t="shared" si="303"/>
        <v>0.12242733222903425</v>
      </c>
      <c r="BU205">
        <f t="shared" si="268"/>
        <v>0.11967430150334857</v>
      </c>
      <c r="BV205" t="str">
        <f t="shared" si="269"/>
        <v>Curl</v>
      </c>
      <c r="BW205">
        <f t="shared" si="304"/>
        <v>28.024836034860979</v>
      </c>
      <c r="BX205">
        <f t="shared" si="305"/>
        <v>0.34852528863021276</v>
      </c>
      <c r="BY205">
        <f t="shared" si="270"/>
        <v>0.22486768885450684</v>
      </c>
      <c r="BZ205">
        <f t="shared" si="306"/>
        <v>15.432287882680914</v>
      </c>
      <c r="CA205">
        <f t="shared" si="307"/>
        <v>0.75713235902856735</v>
      </c>
      <c r="CC205">
        <f t="shared" si="308"/>
        <v>0.14097489726460369</v>
      </c>
      <c r="CD205">
        <f t="shared" si="336"/>
        <v>1.79274</v>
      </c>
      <c r="CE205">
        <f t="shared" si="309"/>
        <v>0.58591549295774648</v>
      </c>
      <c r="CF205">
        <f t="shared" si="310"/>
        <v>0.15803308620811499</v>
      </c>
      <c r="CG205">
        <f t="shared" si="311"/>
        <v>0.17509127515162645</v>
      </c>
      <c r="CH205">
        <f t="shared" si="271"/>
        <v>0.11945005403405279</v>
      </c>
      <c r="CI205" t="str">
        <f t="shared" si="272"/>
        <v>Curl</v>
      </c>
      <c r="CJ205">
        <f t="shared" si="312"/>
        <v>27.947612481369003</v>
      </c>
      <c r="CK205">
        <f t="shared" si="313"/>
        <v>0.2701857433799435</v>
      </c>
      <c r="CL205">
        <f t="shared" si="273"/>
        <v>0.26821409350027198</v>
      </c>
      <c r="CM205">
        <f t="shared" si="314"/>
        <v>12.866296791419714</v>
      </c>
      <c r="CN205">
        <f t="shared" si="315"/>
        <v>0.43206746389051598</v>
      </c>
    </row>
    <row r="206" spans="1:92" x14ac:dyDescent="0.25">
      <c r="A206">
        <v>1.91</v>
      </c>
      <c r="B206">
        <f t="shared" si="337"/>
        <v>1.0500000000000001E-2</v>
      </c>
      <c r="C206">
        <f t="shared" si="253"/>
        <v>0.63</v>
      </c>
      <c r="D206">
        <f t="shared" si="338"/>
        <v>0.54537037037036851</v>
      </c>
      <c r="E206">
        <f t="shared" si="254"/>
        <v>0.86566725455614046</v>
      </c>
      <c r="F206">
        <f t="shared" si="255"/>
        <v>9.089506172839476E-3</v>
      </c>
      <c r="H206">
        <v>183</v>
      </c>
      <c r="I206">
        <v>18.3</v>
      </c>
      <c r="J206">
        <f t="shared" si="339"/>
        <v>0.47006266666666574</v>
      </c>
      <c r="K206">
        <f t="shared" si="316"/>
        <v>1.68384</v>
      </c>
      <c r="L206">
        <f t="shared" si="340"/>
        <v>0.96172175711101826</v>
      </c>
      <c r="M206" t="str">
        <f t="shared" si="258"/>
        <v>No Curl</v>
      </c>
      <c r="N206">
        <f t="shared" si="317"/>
        <v>27.457188199999983</v>
      </c>
      <c r="P206">
        <f t="shared" si="323"/>
        <v>0.14164399693961344</v>
      </c>
      <c r="Q206">
        <f t="shared" si="318"/>
        <v>1.79274</v>
      </c>
      <c r="R206">
        <f t="shared" si="324"/>
        <v>0.5880281690140845</v>
      </c>
      <c r="S206">
        <f t="shared" si="325"/>
        <v>0.14405277775587635</v>
      </c>
      <c r="T206">
        <f t="shared" si="326"/>
        <v>0.1464615585721393</v>
      </c>
      <c r="U206">
        <f t="shared" si="327"/>
        <v>2.4110599728112247E-2</v>
      </c>
      <c r="V206" t="str">
        <f t="shared" si="328"/>
        <v>Curl</v>
      </c>
      <c r="W206">
        <f t="shared" si="320"/>
        <v>27.978130164582279</v>
      </c>
      <c r="X206">
        <f t="shared" si="321"/>
        <v>0.35952486030348257</v>
      </c>
      <c r="Y206">
        <f t="shared" si="329"/>
        <v>0.16537315591113572</v>
      </c>
      <c r="Z206">
        <f t="shared" si="330"/>
        <v>4.1804307278229382</v>
      </c>
      <c r="AA206">
        <f t="shared" si="319"/>
        <v>0.9650995464831339</v>
      </c>
      <c r="AC206">
        <f t="shared" si="276"/>
        <v>0.12129638658690055</v>
      </c>
      <c r="AD206">
        <f t="shared" si="332"/>
        <v>1.79514</v>
      </c>
      <c r="AE206">
        <f t="shared" si="277"/>
        <v>0.58943661971830985</v>
      </c>
      <c r="AF206">
        <f t="shared" si="278"/>
        <v>0.12546067396274319</v>
      </c>
      <c r="AG206">
        <f t="shared" si="279"/>
        <v>0.12962496133858573</v>
      </c>
      <c r="AH206">
        <f t="shared" si="259"/>
        <v>4.8602873053115725E-2</v>
      </c>
      <c r="AI206" t="str">
        <f t="shared" si="260"/>
        <v>Curl</v>
      </c>
      <c r="AJ206">
        <f t="shared" si="280"/>
        <v>27.963183822204488</v>
      </c>
      <c r="AK206">
        <f t="shared" si="281"/>
        <v>0.36819863996853408</v>
      </c>
      <c r="AL206">
        <f t="shared" si="261"/>
        <v>0.16930514293233048</v>
      </c>
      <c r="AM206">
        <f t="shared" si="282"/>
        <v>8.2525296792004212</v>
      </c>
      <c r="AN206">
        <f t="shared" si="283"/>
        <v>0.9791856257887962</v>
      </c>
      <c r="AP206">
        <f t="shared" si="284"/>
        <v>0.10112522429525818</v>
      </c>
      <c r="AQ206">
        <f t="shared" si="333"/>
        <v>1.7970599999999999</v>
      </c>
      <c r="AR206">
        <f t="shared" si="285"/>
        <v>0.59014084507042253</v>
      </c>
      <c r="AS206">
        <f t="shared" si="286"/>
        <v>0.10638202545507143</v>
      </c>
      <c r="AT206">
        <f t="shared" si="287"/>
        <v>0.11163882661488488</v>
      </c>
      <c r="AU206">
        <f t="shared" si="262"/>
        <v>7.3479218343156183E-2</v>
      </c>
      <c r="AV206" t="str">
        <f t="shared" si="263"/>
        <v>Curl</v>
      </c>
      <c r="AW206">
        <f t="shared" si="288"/>
        <v>27.944714478613918</v>
      </c>
      <c r="AX206">
        <f t="shared" si="289"/>
        <v>0.3789529245406647</v>
      </c>
      <c r="AY206">
        <f t="shared" si="264"/>
        <v>0.17394120711403308</v>
      </c>
      <c r="AZ206">
        <f t="shared" si="290"/>
        <v>12.193771814778897</v>
      </c>
      <c r="BA206">
        <f t="shared" si="291"/>
        <v>1.0162148307733703</v>
      </c>
      <c r="BC206">
        <f t="shared" si="292"/>
        <v>8.3710878394256533E-2</v>
      </c>
      <c r="BD206">
        <f t="shared" si="334"/>
        <v>1.7978399999999999</v>
      </c>
      <c r="BE206">
        <f t="shared" si="293"/>
        <v>0.59154929577464788</v>
      </c>
      <c r="BF206">
        <f t="shared" si="294"/>
        <v>8.9545574808664347E-2</v>
      </c>
      <c r="BG206">
        <f t="shared" si="295"/>
        <v>9.538027122307205E-2</v>
      </c>
      <c r="BH206">
        <f t="shared" si="265"/>
        <v>9.8401667739102638E-2</v>
      </c>
      <c r="BI206" t="str">
        <f t="shared" si="266"/>
        <v>Curl</v>
      </c>
      <c r="BJ206">
        <f t="shared" si="296"/>
        <v>27.935828674980122</v>
      </c>
      <c r="BK206">
        <f t="shared" si="297"/>
        <v>0.37753331072193846</v>
      </c>
      <c r="BL206">
        <f t="shared" si="267"/>
        <v>0.1815575649310425</v>
      </c>
      <c r="BM206">
        <f t="shared" si="298"/>
        <v>15.723366206810216</v>
      </c>
      <c r="BN206">
        <f t="shared" si="299"/>
        <v>0.94535052784261975</v>
      </c>
      <c r="BP206">
        <f t="shared" si="300"/>
        <v>8.2774559112158447E-2</v>
      </c>
      <c r="BQ206">
        <f t="shared" si="335"/>
        <v>1.7985</v>
      </c>
      <c r="BR206">
        <f t="shared" si="301"/>
        <v>0.59154929577464788</v>
      </c>
      <c r="BS206">
        <f t="shared" si="302"/>
        <v>9.0196438011633878E-2</v>
      </c>
      <c r="BT206">
        <f t="shared" si="303"/>
        <v>9.761831691110931E-2</v>
      </c>
      <c r="BU206">
        <f t="shared" si="268"/>
        <v>0.11967430150334857</v>
      </c>
      <c r="BV206" t="str">
        <f t="shared" si="269"/>
        <v>Curl</v>
      </c>
      <c r="BW206">
        <f t="shared" si="304"/>
        <v>28.036147958311144</v>
      </c>
      <c r="BX206">
        <f t="shared" si="305"/>
        <v>0.35534905895110175</v>
      </c>
      <c r="BY206">
        <f t="shared" si="270"/>
        <v>0.20286308505791908</v>
      </c>
      <c r="BZ206">
        <f t="shared" si="306"/>
        <v>17.155332476198698</v>
      </c>
      <c r="CA206">
        <f t="shared" si="307"/>
        <v>0.78250058866918359</v>
      </c>
      <c r="CC206">
        <f t="shared" si="308"/>
        <v>0.12048674413708477</v>
      </c>
      <c r="CD206">
        <f t="shared" si="336"/>
        <v>1.79514</v>
      </c>
      <c r="CE206">
        <f t="shared" si="309"/>
        <v>0.58732394366197183</v>
      </c>
      <c r="CF206">
        <f t="shared" si="310"/>
        <v>0.13506583365272537</v>
      </c>
      <c r="CG206">
        <f t="shared" si="311"/>
        <v>0.14964492316836611</v>
      </c>
      <c r="CH206">
        <f t="shared" si="271"/>
        <v>0.11945005403405279</v>
      </c>
      <c r="CI206" t="str">
        <f t="shared" si="272"/>
        <v>Curl</v>
      </c>
      <c r="CJ206">
        <f t="shared" si="312"/>
        <v>27.963415789989813</v>
      </c>
      <c r="CK206">
        <f t="shared" si="313"/>
        <v>0.27697775660935992</v>
      </c>
      <c r="CL206">
        <f t="shared" si="273"/>
        <v>0.24587668928297932</v>
      </c>
      <c r="CM206">
        <f t="shared" si="314"/>
        <v>14.058143504604908</v>
      </c>
      <c r="CN206">
        <f t="shared" si="315"/>
        <v>0.45189288281476897</v>
      </c>
    </row>
    <row r="207" spans="1:92" x14ac:dyDescent="0.25">
      <c r="A207">
        <v>1.92</v>
      </c>
      <c r="B207">
        <f t="shared" si="337"/>
        <v>1.0500000000000001E-2</v>
      </c>
      <c r="C207">
        <f t="shared" ref="C207:C270" si="341">($C$3*10/C$13)*$B207</f>
        <v>0.63</v>
      </c>
      <c r="D207">
        <f t="shared" si="338"/>
        <v>0.54629629629629439</v>
      </c>
      <c r="E207">
        <f t="shared" ref="E207:E265" si="342">D207/C207</f>
        <v>0.86713697824808633</v>
      </c>
      <c r="F207">
        <f t="shared" ref="F207:F265" si="343">E207*B207</f>
        <v>9.1049382716049069E-3</v>
      </c>
      <c r="H207">
        <v>184</v>
      </c>
      <c r="I207">
        <v>18.399999999999999</v>
      </c>
      <c r="J207">
        <f t="shared" si="339"/>
        <v>0.45123866666666573</v>
      </c>
      <c r="K207">
        <f t="shared" si="316"/>
        <v>1.6941600000000001</v>
      </c>
      <c r="L207">
        <f t="shared" si="340"/>
        <v>0.95995427560013269</v>
      </c>
      <c r="M207" t="str">
        <f t="shared" si="258"/>
        <v>No Curl</v>
      </c>
      <c r="N207">
        <f t="shared" si="317"/>
        <v>27.50325326666665</v>
      </c>
      <c r="P207">
        <f t="shared" si="323"/>
        <v>0.11883728810238134</v>
      </c>
      <c r="Q207">
        <f t="shared" si="318"/>
        <v>1.79514</v>
      </c>
      <c r="R207">
        <f t="shared" si="324"/>
        <v>0.58943661971830985</v>
      </c>
      <c r="S207">
        <f t="shared" si="325"/>
        <v>0.12085822076470773</v>
      </c>
      <c r="T207">
        <f t="shared" si="326"/>
        <v>0.12287915342703416</v>
      </c>
      <c r="U207">
        <f t="shared" si="327"/>
        <v>2.4110599728112247E-2</v>
      </c>
      <c r="V207" t="str">
        <f t="shared" si="328"/>
        <v>Curl</v>
      </c>
      <c r="W207">
        <f t="shared" si="320"/>
        <v>27.992535442357866</v>
      </c>
      <c r="X207">
        <f t="shared" si="321"/>
        <v>0.366231924834857</v>
      </c>
      <c r="Y207">
        <f t="shared" si="329"/>
        <v>0.14225035875179115</v>
      </c>
      <c r="Z207">
        <f t="shared" si="330"/>
        <v>4.8614800643972496</v>
      </c>
      <c r="AA207">
        <f t="shared" si="319"/>
        <v>0.99123318477750633</v>
      </c>
      <c r="AC207">
        <f t="shared" si="276"/>
        <v>9.8916191968688436E-2</v>
      </c>
      <c r="AD207">
        <f t="shared" si="332"/>
        <v>1.7970599999999999</v>
      </c>
      <c r="AE207">
        <f t="shared" si="277"/>
        <v>0.5908450704225352</v>
      </c>
      <c r="AF207">
        <f t="shared" si="278"/>
        <v>0.10231213360448091</v>
      </c>
      <c r="AG207">
        <f t="shared" si="279"/>
        <v>0.10570807524027331</v>
      </c>
      <c r="AH207">
        <f t="shared" si="259"/>
        <v>4.8602873053115725E-2</v>
      </c>
      <c r="AI207" t="str">
        <f t="shared" si="260"/>
        <v>Curl</v>
      </c>
      <c r="AJ207">
        <f t="shared" si="280"/>
        <v>27.975729889600764</v>
      </c>
      <c r="AK207">
        <f t="shared" si="281"/>
        <v>0.37493382385995805</v>
      </c>
      <c r="AL207">
        <f t="shared" si="261"/>
        <v>0.14643400570743531</v>
      </c>
      <c r="AM207">
        <f t="shared" si="282"/>
        <v>9.5527093490669444</v>
      </c>
      <c r="AN207">
        <f t="shared" si="283"/>
        <v>1.0059355754336623</v>
      </c>
      <c r="AP207">
        <f t="shared" si="284"/>
        <v>7.9210155531871024E-2</v>
      </c>
      <c r="AQ207">
        <f t="shared" si="333"/>
        <v>1.7985</v>
      </c>
      <c r="AR207">
        <f t="shared" si="285"/>
        <v>0.59225352112676055</v>
      </c>
      <c r="AS207">
        <f t="shared" si="286"/>
        <v>8.3327743802955365E-2</v>
      </c>
      <c r="AT207">
        <f t="shared" si="287"/>
        <v>8.7445332074039844E-2</v>
      </c>
      <c r="AU207">
        <f t="shared" si="262"/>
        <v>7.3479218343156183E-2</v>
      </c>
      <c r="AV207" t="str">
        <f t="shared" si="263"/>
        <v>Curl</v>
      </c>
      <c r="AW207">
        <f t="shared" si="288"/>
        <v>27.955352681159425</v>
      </c>
      <c r="AX207">
        <f t="shared" si="289"/>
        <v>0.38572852672662244</v>
      </c>
      <c r="AY207">
        <f t="shared" si="264"/>
        <v>0.15148534140339565</v>
      </c>
      <c r="AZ207">
        <f t="shared" si="290"/>
        <v>14.035860311024729</v>
      </c>
      <c r="BA207">
        <f t="shared" si="291"/>
        <v>1.0437295101805351</v>
      </c>
      <c r="BC207">
        <f t="shared" si="292"/>
        <v>6.2277180004715757E-2</v>
      </c>
      <c r="BD207">
        <f t="shared" si="334"/>
        <v>1.7994600000000001</v>
      </c>
      <c r="BE207">
        <f t="shared" si="293"/>
        <v>0.59295774647887323</v>
      </c>
      <c r="BF207">
        <f t="shared" si="294"/>
        <v>6.6617935302510797E-2</v>
      </c>
      <c r="BG207">
        <f t="shared" si="295"/>
        <v>7.095869060030574E-2</v>
      </c>
      <c r="BH207">
        <f t="shared" si="265"/>
        <v>9.8401667739102638E-2</v>
      </c>
      <c r="BI207" t="str">
        <f t="shared" si="266"/>
        <v>Curl</v>
      </c>
      <c r="BJ207">
        <f t="shared" si="296"/>
        <v>27.944783232460988</v>
      </c>
      <c r="BK207">
        <f t="shared" si="297"/>
        <v>0.38435936602814724</v>
      </c>
      <c r="BL207">
        <f t="shared" si="267"/>
        <v>0.15960882737828139</v>
      </c>
      <c r="BM207">
        <f t="shared" si="298"/>
        <v>17.954332105536803</v>
      </c>
      <c r="BN207">
        <f t="shared" si="299"/>
        <v>0.97277017675551503</v>
      </c>
      <c r="BP207">
        <f t="shared" si="300"/>
        <v>6.1794179588780487E-2</v>
      </c>
      <c r="BQ207">
        <f t="shared" si="335"/>
        <v>1.7994600000000001</v>
      </c>
      <c r="BR207">
        <f t="shared" si="301"/>
        <v>0.59295774647887323</v>
      </c>
      <c r="BS207">
        <f t="shared" si="302"/>
        <v>6.7334878597263628E-2</v>
      </c>
      <c r="BT207">
        <f t="shared" si="303"/>
        <v>7.2875577605746769E-2</v>
      </c>
      <c r="BU207">
        <f t="shared" si="268"/>
        <v>0.11967430150334857</v>
      </c>
      <c r="BV207" t="str">
        <f t="shared" si="269"/>
        <v>Curl</v>
      </c>
      <c r="BW207">
        <f t="shared" si="304"/>
        <v>28.045167602112308</v>
      </c>
      <c r="BX207">
        <f t="shared" si="305"/>
        <v>0.36219841323541885</v>
      </c>
      <c r="BY207">
        <f t="shared" si="270"/>
        <v>0.1811442260723729</v>
      </c>
      <c r="BZ207">
        <f t="shared" si="306"/>
        <v>19.288732156343801</v>
      </c>
      <c r="CA207">
        <f t="shared" si="307"/>
        <v>0.80835404532562027</v>
      </c>
      <c r="CC207">
        <f t="shared" si="308"/>
        <v>0.10001074648040549</v>
      </c>
      <c r="CD207">
        <f t="shared" si="336"/>
        <v>1.7970599999999999</v>
      </c>
      <c r="CE207">
        <f t="shared" si="309"/>
        <v>0.58943661971830985</v>
      </c>
      <c r="CF207">
        <f t="shared" si="310"/>
        <v>0.112112207399666</v>
      </c>
      <c r="CG207">
        <f t="shared" si="311"/>
        <v>0.12421366831892661</v>
      </c>
      <c r="CH207">
        <f t="shared" si="271"/>
        <v>0.11945005403405279</v>
      </c>
      <c r="CI207" t="str">
        <f t="shared" si="272"/>
        <v>Curl</v>
      </c>
      <c r="CJ207">
        <f t="shared" si="312"/>
        <v>27.976922373355087</v>
      </c>
      <c r="CK207">
        <f t="shared" si="313"/>
        <v>0.28378485199203413</v>
      </c>
      <c r="CL207">
        <f t="shared" si="273"/>
        <v>0.22368003140972217</v>
      </c>
      <c r="CM207">
        <f t="shared" si="314"/>
        <v>15.486480567025753</v>
      </c>
      <c r="CN207">
        <f t="shared" si="315"/>
        <v>0.4722001693041914</v>
      </c>
    </row>
    <row r="208" spans="1:92" x14ac:dyDescent="0.25">
      <c r="A208">
        <v>1.93</v>
      </c>
      <c r="B208">
        <f t="shared" si="337"/>
        <v>1.0500000000000001E-2</v>
      </c>
      <c r="C208">
        <f t="shared" si="341"/>
        <v>0.63</v>
      </c>
      <c r="D208">
        <f t="shared" si="338"/>
        <v>0.54722222222222028</v>
      </c>
      <c r="E208">
        <f t="shared" si="342"/>
        <v>0.8686067019400322</v>
      </c>
      <c r="F208">
        <f t="shared" si="343"/>
        <v>9.1203703703703395E-3</v>
      </c>
      <c r="H208">
        <v>185</v>
      </c>
      <c r="I208">
        <v>18.5</v>
      </c>
      <c r="J208">
        <f t="shared" si="339"/>
        <v>0.43230533333333238</v>
      </c>
      <c r="K208">
        <f t="shared" si="316"/>
        <v>1.704</v>
      </c>
      <c r="L208">
        <f t="shared" si="340"/>
        <v>0.95804142080022681</v>
      </c>
      <c r="M208" t="str">
        <f t="shared" si="258"/>
        <v>No Curl</v>
      </c>
      <c r="N208">
        <f t="shared" si="317"/>
        <v>27.547430466666651</v>
      </c>
      <c r="P208">
        <f t="shared" si="323"/>
        <v>9.6007198827882945E-2</v>
      </c>
      <c r="Q208">
        <f t="shared" si="318"/>
        <v>1.7970599999999999</v>
      </c>
      <c r="R208">
        <f t="shared" si="324"/>
        <v>0.59154929577464788</v>
      </c>
      <c r="S208">
        <f t="shared" si="325"/>
        <v>9.7639885731362064E-2</v>
      </c>
      <c r="T208">
        <f t="shared" si="326"/>
        <v>9.9272572634841225E-2</v>
      </c>
      <c r="U208">
        <f t="shared" si="327"/>
        <v>2.4110599728112247E-2</v>
      </c>
      <c r="V208" t="str">
        <f t="shared" si="328"/>
        <v>Curl</v>
      </c>
      <c r="W208">
        <f t="shared" si="320"/>
        <v>28.004621264434338</v>
      </c>
      <c r="X208">
        <f t="shared" si="321"/>
        <v>0.37294102930549622</v>
      </c>
      <c r="Y208">
        <f t="shared" si="329"/>
        <v>0.11913180287537235</v>
      </c>
      <c r="Z208">
        <f t="shared" si="330"/>
        <v>5.8078705977254659</v>
      </c>
      <c r="AA208">
        <f t="shared" si="319"/>
        <v>1.0178413005213109</v>
      </c>
      <c r="AC208">
        <f t="shared" si="276"/>
        <v>7.6546168715096743E-2</v>
      </c>
      <c r="AD208">
        <f t="shared" si="332"/>
        <v>1.7985</v>
      </c>
      <c r="AE208">
        <f t="shared" si="277"/>
        <v>0.59225352112676055</v>
      </c>
      <c r="AF208">
        <f t="shared" si="278"/>
        <v>7.9174113809083763E-2</v>
      </c>
      <c r="AG208">
        <f t="shared" si="279"/>
        <v>8.1802058903070726E-2</v>
      </c>
      <c r="AH208">
        <f t="shared" si="259"/>
        <v>4.8602873053115725E-2</v>
      </c>
      <c r="AI208" t="str">
        <f t="shared" si="260"/>
        <v>Curl</v>
      </c>
      <c r="AJ208">
        <f t="shared" si="280"/>
        <v>27.985961102961213</v>
      </c>
      <c r="AK208">
        <f t="shared" si="281"/>
        <v>0.38168081859395653</v>
      </c>
      <c r="AL208">
        <f t="shared" si="261"/>
        <v>0.12367645662681763</v>
      </c>
      <c r="AM208">
        <f t="shared" si="282"/>
        <v>11.331896317728106</v>
      </c>
      <c r="AN208">
        <f t="shared" si="283"/>
        <v>1.0331630272277763</v>
      </c>
      <c r="AP208">
        <f t="shared" si="284"/>
        <v>5.7344217652683487E-2</v>
      </c>
      <c r="AQ208">
        <f t="shared" si="333"/>
        <v>1.7994600000000001</v>
      </c>
      <c r="AR208">
        <f t="shared" si="285"/>
        <v>0.5936619718309859</v>
      </c>
      <c r="AS208">
        <f t="shared" si="286"/>
        <v>6.0325147009982774E-2</v>
      </c>
      <c r="AT208">
        <f t="shared" si="287"/>
        <v>6.3306076367282166E-2</v>
      </c>
      <c r="AU208">
        <f t="shared" si="262"/>
        <v>7.3479218343156183E-2</v>
      </c>
      <c r="AV208" t="str">
        <f t="shared" si="263"/>
        <v>Curl</v>
      </c>
      <c r="AW208">
        <f t="shared" si="288"/>
        <v>27.963685455539721</v>
      </c>
      <c r="AX208">
        <f t="shared" si="289"/>
        <v>0.39252587299077268</v>
      </c>
      <c r="AY208">
        <f t="shared" si="264"/>
        <v>0.12928992471803469</v>
      </c>
      <c r="AZ208">
        <f t="shared" si="290"/>
        <v>16.508914304806794</v>
      </c>
      <c r="BA208">
        <f t="shared" si="291"/>
        <v>1.0717256033207023</v>
      </c>
      <c r="BC208">
        <f t="shared" si="292"/>
        <v>4.0927293382860719E-2</v>
      </c>
      <c r="BD208">
        <f t="shared" si="334"/>
        <v>1.7999399999999999</v>
      </c>
      <c r="BE208">
        <f t="shared" si="293"/>
        <v>0.59507042253521125</v>
      </c>
      <c r="BF208">
        <f t="shared" si="294"/>
        <v>4.3779949292499079E-2</v>
      </c>
      <c r="BG208">
        <f t="shared" si="295"/>
        <v>4.6632605202137377E-2</v>
      </c>
      <c r="BH208">
        <f t="shared" si="265"/>
        <v>9.8401667739102638E-2</v>
      </c>
      <c r="BI208" t="str">
        <f t="shared" si="266"/>
        <v>Curl</v>
      </c>
      <c r="BJ208">
        <f t="shared" si="296"/>
        <v>27.951445025991241</v>
      </c>
      <c r="BK208">
        <f t="shared" si="297"/>
        <v>0.39121407718818341</v>
      </c>
      <c r="BL208">
        <f t="shared" si="267"/>
        <v>0.13806260078433935</v>
      </c>
      <c r="BM208">
        <f t="shared" si="298"/>
        <v>20.877194195205544</v>
      </c>
      <c r="BN208">
        <f t="shared" si="299"/>
        <v>1.000675540080272</v>
      </c>
      <c r="BP208">
        <f t="shared" si="300"/>
        <v>4.089838919601059E-2</v>
      </c>
      <c r="BQ208">
        <f t="shared" si="335"/>
        <v>1.7999399999999999</v>
      </c>
      <c r="BR208">
        <f t="shared" si="301"/>
        <v>0.59507042253521125</v>
      </c>
      <c r="BS208">
        <f t="shared" si="302"/>
        <v>4.4565492893719305E-2</v>
      </c>
      <c r="BT208">
        <f t="shared" si="303"/>
        <v>4.823259659142802E-2</v>
      </c>
      <c r="BU208">
        <f t="shared" si="268"/>
        <v>0.11967430150334857</v>
      </c>
      <c r="BV208" t="str">
        <f t="shared" si="269"/>
        <v>Curl</v>
      </c>
      <c r="BW208">
        <f t="shared" si="304"/>
        <v>28.051901089972034</v>
      </c>
      <c r="BX208">
        <f t="shared" si="305"/>
        <v>0.36907770935021433</v>
      </c>
      <c r="BY208">
        <f t="shared" si="270"/>
        <v>0.1598300496882416</v>
      </c>
      <c r="BZ208">
        <f t="shared" si="306"/>
        <v>21.985989251638344</v>
      </c>
      <c r="CA208">
        <f t="shared" si="307"/>
        <v>0.83469500027888177</v>
      </c>
      <c r="CC208">
        <f t="shared" si="308"/>
        <v>7.9564361208151496E-2</v>
      </c>
      <c r="CD208">
        <f t="shared" si="336"/>
        <v>1.7985</v>
      </c>
      <c r="CE208">
        <f t="shared" si="309"/>
        <v>0.59154929577464788</v>
      </c>
      <c r="CF208">
        <f t="shared" si="310"/>
        <v>8.9191776677098294E-2</v>
      </c>
      <c r="CG208">
        <f t="shared" si="311"/>
        <v>9.8819192146045176E-2</v>
      </c>
      <c r="CH208">
        <f t="shared" si="271"/>
        <v>0.11945005403405279</v>
      </c>
      <c r="CI208" t="str">
        <f t="shared" si="272"/>
        <v>Curl</v>
      </c>
      <c r="CJ208">
        <f t="shared" si="312"/>
        <v>27.988133594095054</v>
      </c>
      <c r="CK208">
        <f t="shared" si="313"/>
        <v>0.29060945087228673</v>
      </c>
      <c r="CL208">
        <f t="shared" si="273"/>
        <v>0.20168463715113683</v>
      </c>
      <c r="CM208">
        <f t="shared" si="314"/>
        <v>17.225355712403744</v>
      </c>
      <c r="CN208">
        <f t="shared" si="315"/>
        <v>0.49299064665041592</v>
      </c>
    </row>
    <row r="209" spans="1:92" x14ac:dyDescent="0.25">
      <c r="A209">
        <v>1.94</v>
      </c>
      <c r="B209">
        <f t="shared" si="337"/>
        <v>1.0500000000000001E-2</v>
      </c>
      <c r="C209">
        <f t="shared" si="341"/>
        <v>0.63</v>
      </c>
      <c r="D209">
        <f t="shared" si="338"/>
        <v>0.54814814814814616</v>
      </c>
      <c r="E209">
        <f t="shared" si="342"/>
        <v>0.87007642563197807</v>
      </c>
      <c r="F209">
        <f t="shared" si="343"/>
        <v>9.1358024691357703E-3</v>
      </c>
      <c r="H209">
        <v>186</v>
      </c>
      <c r="I209">
        <v>18.600000000000001</v>
      </c>
      <c r="J209">
        <f t="shared" si="339"/>
        <v>0.41326799999999903</v>
      </c>
      <c r="K209">
        <f t="shared" si="316"/>
        <v>1.7133599999999998</v>
      </c>
      <c r="L209">
        <f t="shared" si="340"/>
        <v>0.955963223524114</v>
      </c>
      <c r="M209" t="str">
        <f t="shared" si="258"/>
        <v>No Curl</v>
      </c>
      <c r="N209">
        <f t="shared" si="317"/>
        <v>27.589709133333319</v>
      </c>
      <c r="P209">
        <f t="shared" si="323"/>
        <v>7.3168601966013991E-2</v>
      </c>
      <c r="Q209">
        <f t="shared" si="318"/>
        <v>1.7985</v>
      </c>
      <c r="R209">
        <f t="shared" si="324"/>
        <v>0.59295774647887323</v>
      </c>
      <c r="S209">
        <f t="shared" si="325"/>
        <v>7.4412898431635829E-2</v>
      </c>
      <c r="T209">
        <f t="shared" si="326"/>
        <v>7.5657194897257696E-2</v>
      </c>
      <c r="U209">
        <f t="shared" si="327"/>
        <v>2.4110599728112247E-2</v>
      </c>
      <c r="V209" t="str">
        <f t="shared" si="328"/>
        <v>Curl</v>
      </c>
      <c r="W209">
        <f t="shared" si="320"/>
        <v>28.014385253007475</v>
      </c>
      <c r="X209">
        <f t="shared" si="321"/>
        <v>0.37965539604891352</v>
      </c>
      <c r="Y209">
        <f t="shared" si="329"/>
        <v>9.6052805426888377E-2</v>
      </c>
      <c r="Z209">
        <f t="shared" si="330"/>
        <v>7.2100355736471169</v>
      </c>
      <c r="AA209">
        <f t="shared" si="319"/>
        <v>1.0449243797401182</v>
      </c>
      <c r="AC209">
        <f t="shared" si="276"/>
        <v>5.42076545545059E-2</v>
      </c>
      <c r="AD209">
        <f t="shared" si="332"/>
        <v>1.7994600000000001</v>
      </c>
      <c r="AE209">
        <f t="shared" si="277"/>
        <v>0.59436619718309858</v>
      </c>
      <c r="AF209">
        <f t="shared" si="278"/>
        <v>5.6068684861238435E-2</v>
      </c>
      <c r="AG209">
        <f t="shared" si="279"/>
        <v>5.7929715167970929E-2</v>
      </c>
      <c r="AH209">
        <f t="shared" si="259"/>
        <v>4.8602873053115725E-2</v>
      </c>
      <c r="AI209" t="str">
        <f t="shared" si="260"/>
        <v>Curl</v>
      </c>
      <c r="AJ209">
        <f t="shared" si="280"/>
        <v>27.993878514342121</v>
      </c>
      <c r="AK209">
        <f t="shared" si="281"/>
        <v>0.38844015592558623</v>
      </c>
      <c r="AL209">
        <f t="shared" si="261"/>
        <v>0.10112342415896645</v>
      </c>
      <c r="AM209">
        <f t="shared" si="282"/>
        <v>13.90510980463703</v>
      </c>
      <c r="AN209">
        <f t="shared" si="283"/>
        <v>1.0608688727249667</v>
      </c>
      <c r="AP209">
        <f t="shared" si="284"/>
        <v>3.5565254460611678E-2</v>
      </c>
      <c r="AQ209">
        <f t="shared" si="333"/>
        <v>1.7999399999999999</v>
      </c>
      <c r="AR209">
        <f t="shared" si="285"/>
        <v>0.59577464788732393</v>
      </c>
      <c r="AS209">
        <f t="shared" si="286"/>
        <v>3.7414046116704583E-2</v>
      </c>
      <c r="AT209">
        <f t="shared" si="287"/>
        <v>3.9262837772797557E-2</v>
      </c>
      <c r="AU209">
        <f t="shared" si="262"/>
        <v>7.3479218343156183E-2</v>
      </c>
      <c r="AV209" t="str">
        <f t="shared" si="263"/>
        <v>Curl</v>
      </c>
      <c r="AW209">
        <f t="shared" si="288"/>
        <v>27.969717970240719</v>
      </c>
      <c r="AX209">
        <f t="shared" si="289"/>
        <v>0.39935212767530143</v>
      </c>
      <c r="AY209">
        <f t="shared" si="264"/>
        <v>0.10752061326538909</v>
      </c>
      <c r="AZ209">
        <f t="shared" si="290"/>
        <v>19.980376598255269</v>
      </c>
      <c r="BA209">
        <f t="shared" si="291"/>
        <v>1.1002054076256274</v>
      </c>
      <c r="BC209">
        <f t="shared" si="292"/>
        <v>1.9716072010104838E-2</v>
      </c>
      <c r="BD209">
        <f t="shared" si="334"/>
        <v>1.7999999999999998</v>
      </c>
      <c r="BE209">
        <f t="shared" si="293"/>
        <v>0.5964788732394366</v>
      </c>
      <c r="BF209">
        <f t="shared" si="294"/>
        <v>2.1090293579274964E-2</v>
      </c>
      <c r="BG209">
        <f t="shared" si="295"/>
        <v>2.2464515148445063E-2</v>
      </c>
      <c r="BH209">
        <f t="shared" si="265"/>
        <v>9.8401667739102638E-2</v>
      </c>
      <c r="BI209" t="str">
        <f t="shared" si="266"/>
        <v>Curl</v>
      </c>
      <c r="BJ209">
        <f t="shared" si="296"/>
        <v>27.955823020920491</v>
      </c>
      <c r="BK209">
        <f t="shared" si="297"/>
        <v>0.39811786671643784</v>
      </c>
      <c r="BL209">
        <f t="shared" si="267"/>
        <v>0.11714200137119511</v>
      </c>
      <c r="BM209">
        <f t="shared" si="298"/>
        <v>24.835230621941562</v>
      </c>
      <c r="BN209">
        <f t="shared" si="299"/>
        <v>1.0290708102265091</v>
      </c>
      <c r="BP209">
        <f t="shared" si="300"/>
        <v>2.0134327361370191E-2</v>
      </c>
      <c r="BQ209">
        <f t="shared" si="335"/>
        <v>1.7999999999999998</v>
      </c>
      <c r="BR209">
        <f t="shared" si="301"/>
        <v>0.5964788732394366</v>
      </c>
      <c r="BS209">
        <f t="shared" si="302"/>
        <v>2.1939647027235186E-2</v>
      </c>
      <c r="BT209">
        <f t="shared" si="303"/>
        <v>2.3744966693100181E-2</v>
      </c>
      <c r="BU209">
        <f t="shared" si="268"/>
        <v>0.11967430150334857</v>
      </c>
      <c r="BV209" t="str">
        <f t="shared" si="269"/>
        <v>Curl</v>
      </c>
      <c r="BW209">
        <f t="shared" si="304"/>
        <v>28.056357639261407</v>
      </c>
      <c r="BX209">
        <f t="shared" si="305"/>
        <v>0.37600493043836714</v>
      </c>
      <c r="BY209">
        <f t="shared" si="270"/>
        <v>0.13910779928271641</v>
      </c>
      <c r="BZ209">
        <f t="shared" si="306"/>
        <v>25.477048363260582</v>
      </c>
      <c r="CA209">
        <f t="shared" si="307"/>
        <v>0.86152747813644692</v>
      </c>
      <c r="CC209">
        <f t="shared" si="308"/>
        <v>5.9173487262592916E-2</v>
      </c>
      <c r="CD209">
        <f t="shared" si="336"/>
        <v>1.7994600000000001</v>
      </c>
      <c r="CE209">
        <f t="shared" si="309"/>
        <v>0.59295774647887323</v>
      </c>
      <c r="CF209">
        <f t="shared" si="310"/>
        <v>6.633357424089506E-2</v>
      </c>
      <c r="CG209">
        <f t="shared" si="311"/>
        <v>7.3493661219197259E-2</v>
      </c>
      <c r="CH209">
        <f t="shared" si="271"/>
        <v>0.11945005403405279</v>
      </c>
      <c r="CI209" t="str">
        <f t="shared" si="272"/>
        <v>Curl</v>
      </c>
      <c r="CJ209">
        <f t="shared" si="312"/>
        <v>27.997052771762764</v>
      </c>
      <c r="CK209">
        <f t="shared" si="313"/>
        <v>0.29745999502080278</v>
      </c>
      <c r="CL209">
        <f t="shared" si="273"/>
        <v>0.17997902092171192</v>
      </c>
      <c r="CM209">
        <f t="shared" si="314"/>
        <v>19.38076027546423</v>
      </c>
      <c r="CN209">
        <f t="shared" si="315"/>
        <v>0.51426644792262022</v>
      </c>
    </row>
    <row r="210" spans="1:92" x14ac:dyDescent="0.25">
      <c r="A210">
        <v>1.95</v>
      </c>
      <c r="B210">
        <f t="shared" si="337"/>
        <v>1.0500000000000001E-2</v>
      </c>
      <c r="C210">
        <f t="shared" si="341"/>
        <v>0.63</v>
      </c>
      <c r="D210">
        <f t="shared" si="338"/>
        <v>0.54907407407407205</v>
      </c>
      <c r="E210">
        <f t="shared" si="342"/>
        <v>0.87154614932392394</v>
      </c>
      <c r="F210">
        <f t="shared" si="343"/>
        <v>9.1512345679012012E-3</v>
      </c>
      <c r="H210">
        <v>187</v>
      </c>
      <c r="I210">
        <v>18.7</v>
      </c>
      <c r="J210">
        <f t="shared" si="339"/>
        <v>0.39413199999999904</v>
      </c>
      <c r="K210">
        <f t="shared" si="316"/>
        <v>1.72224</v>
      </c>
      <c r="L210">
        <f t="shared" si="340"/>
        <v>0.95369590677236071</v>
      </c>
      <c r="M210" t="str">
        <f t="shared" si="258"/>
        <v>No Curl</v>
      </c>
      <c r="N210">
        <f t="shared" si="317"/>
        <v>27.630079133333318</v>
      </c>
      <c r="P210">
        <f t="shared" si="323"/>
        <v>5.0335449337879298E-2</v>
      </c>
      <c r="Q210">
        <f t="shared" si="318"/>
        <v>1.7997599999999998</v>
      </c>
      <c r="R210">
        <f t="shared" si="324"/>
        <v>0.59436619718309858</v>
      </c>
      <c r="S210">
        <f t="shared" si="325"/>
        <v>5.1191447949629487E-2</v>
      </c>
      <c r="T210">
        <f t="shared" si="326"/>
        <v>5.2047446561379704E-2</v>
      </c>
      <c r="U210">
        <f t="shared" si="327"/>
        <v>2.4110599728112247E-2</v>
      </c>
      <c r="V210" t="str">
        <f t="shared" si="328"/>
        <v>Curl</v>
      </c>
      <c r="W210">
        <f t="shared" si="320"/>
        <v>28.02182654285064</v>
      </c>
      <c r="X210">
        <f t="shared" si="321"/>
        <v>0.38637813835299367</v>
      </c>
      <c r="Y210">
        <f t="shared" si="329"/>
        <v>7.307311645934704E-2</v>
      </c>
      <c r="Z210">
        <f t="shared" si="330"/>
        <v>9.4958318386508012</v>
      </c>
      <c r="AA210">
        <f t="shared" si="319"/>
        <v>1.0724831247468509</v>
      </c>
      <c r="AC210">
        <f t="shared" si="276"/>
        <v>3.1947326786000596E-2</v>
      </c>
      <c r="AD210">
        <f t="shared" si="332"/>
        <v>1.7999999999999998</v>
      </c>
      <c r="AE210">
        <f t="shared" si="277"/>
        <v>0.59577464788732393</v>
      </c>
      <c r="AF210">
        <f t="shared" si="278"/>
        <v>3.3044126561907763E-2</v>
      </c>
      <c r="AG210">
        <f t="shared" si="279"/>
        <v>3.4140926337814903E-2</v>
      </c>
      <c r="AH210">
        <f t="shared" si="259"/>
        <v>4.8602873053115725E-2</v>
      </c>
      <c r="AI210" t="str">
        <f t="shared" si="260"/>
        <v>Curl</v>
      </c>
      <c r="AJ210">
        <f t="shared" si="280"/>
        <v>27.999485382828244</v>
      </c>
      <c r="AK210">
        <f t="shared" si="281"/>
        <v>0.39522729201617801</v>
      </c>
      <c r="AL210">
        <f t="shared" si="261"/>
        <v>7.896768682312906E-2</v>
      </c>
      <c r="AM210">
        <f t="shared" si="282"/>
        <v>17.923024497699817</v>
      </c>
      <c r="AN210">
        <f t="shared" si="283"/>
        <v>1.0890556240521549</v>
      </c>
      <c r="AP210">
        <f t="shared" si="284"/>
        <v>1.3946422208011339E-2</v>
      </c>
      <c r="AQ210">
        <f t="shared" si="333"/>
        <v>1.7999999999999998</v>
      </c>
      <c r="AR210">
        <f t="shared" si="285"/>
        <v>0.59718309859154928</v>
      </c>
      <c r="AS210">
        <f t="shared" si="286"/>
        <v>1.4671400263182454E-2</v>
      </c>
      <c r="AT210">
        <f t="shared" si="287"/>
        <v>1.5396378318353599E-2</v>
      </c>
      <c r="AU210">
        <f t="shared" si="262"/>
        <v>7.3479218343156183E-2</v>
      </c>
      <c r="AV210" t="str">
        <f t="shared" si="263"/>
        <v>Curl</v>
      </c>
      <c r="AW210">
        <f t="shared" si="288"/>
        <v>27.973459374852389</v>
      </c>
      <c r="AX210">
        <f t="shared" si="289"/>
        <v>0.40623413616520798</v>
      </c>
      <c r="AY210">
        <f t="shared" si="264"/>
        <v>8.6496651976655667E-2</v>
      </c>
      <c r="AZ210">
        <f t="shared" si="290"/>
        <v>25.13495457776645</v>
      </c>
      <c r="BA210">
        <f t="shared" si="291"/>
        <v>1.1291738146123849</v>
      </c>
      <c r="BC210">
        <f t="shared" si="292"/>
        <v>-1.2802309121596623E-3</v>
      </c>
      <c r="BD210">
        <f t="shared" si="334"/>
        <v>1.7999999999999998</v>
      </c>
      <c r="BE210">
        <f t="shared" si="293"/>
        <v>0.59859154929577463</v>
      </c>
      <c r="BF210">
        <f t="shared" si="294"/>
        <v>-1.3694637437351642E-3</v>
      </c>
      <c r="BG210">
        <f t="shared" si="295"/>
        <v>-1.4586965753106643E-3</v>
      </c>
      <c r="BH210">
        <f t="shared" si="265"/>
        <v>9.8401667739102638E-2</v>
      </c>
      <c r="BI210" t="str">
        <f t="shared" si="266"/>
        <v>end of throw</v>
      </c>
      <c r="BJ210">
        <f t="shared" si="296"/>
        <v>27.957932050278419</v>
      </c>
      <c r="BK210">
        <f t="shared" si="297"/>
        <v>0.39811786671643784</v>
      </c>
      <c r="BL210">
        <f t="shared" si="267"/>
        <v>9.7218088748252052E-2</v>
      </c>
      <c r="BM210">
        <f t="shared" si="298"/>
        <v>30.403552170559276</v>
      </c>
      <c r="BN210">
        <f t="shared" si="299"/>
        <v>1.0572219945531807</v>
      </c>
      <c r="BP210">
        <f t="shared" si="300"/>
        <v>-4.3923037440124377E-4</v>
      </c>
      <c r="BQ210">
        <f t="shared" si="335"/>
        <v>1.7999999999999998</v>
      </c>
      <c r="BR210">
        <f t="shared" si="301"/>
        <v>0.59859154929577463</v>
      </c>
      <c r="BS210">
        <f t="shared" si="302"/>
        <v>-4.7861342497551671E-4</v>
      </c>
      <c r="BT210">
        <f t="shared" si="303"/>
        <v>-5.1799647554978971E-4</v>
      </c>
      <c r="BU210">
        <f t="shared" si="268"/>
        <v>0.11967430150334857</v>
      </c>
      <c r="BV210" t="str">
        <f t="shared" si="269"/>
        <v>end of throw</v>
      </c>
      <c r="BW210">
        <f t="shared" si="304"/>
        <v>28.05855160396413</v>
      </c>
      <c r="BX210">
        <f t="shared" si="305"/>
        <v>0.37600493043836714</v>
      </c>
      <c r="BY210">
        <f t="shared" si="270"/>
        <v>0.11926005021488788</v>
      </c>
      <c r="BZ210">
        <f t="shared" si="306"/>
        <v>30.114969546057068</v>
      </c>
      <c r="CA210">
        <f t="shared" si="307"/>
        <v>0.88811504174370148</v>
      </c>
      <c r="CC210">
        <f t="shared" si="308"/>
        <v>3.8866194209135133E-2</v>
      </c>
      <c r="CD210">
        <f t="shared" si="336"/>
        <v>1.7999399999999999</v>
      </c>
      <c r="CE210">
        <f t="shared" si="309"/>
        <v>0.59507042253521125</v>
      </c>
      <c r="CF210">
        <f t="shared" si="310"/>
        <v>4.3569066118949236E-2</v>
      </c>
      <c r="CG210">
        <f t="shared" si="311"/>
        <v>4.8271938028763374E-2</v>
      </c>
      <c r="CH210">
        <f t="shared" si="271"/>
        <v>0.11945005403405279</v>
      </c>
      <c r="CI210" t="str">
        <f t="shared" si="272"/>
        <v>Curl</v>
      </c>
      <c r="CJ210">
        <f t="shared" si="312"/>
        <v>28.003686129186853</v>
      </c>
      <c r="CK210">
        <f t="shared" si="313"/>
        <v>0.30434104920268717</v>
      </c>
      <c r="CL210">
        <f t="shared" si="273"/>
        <v>0.15868439821768288</v>
      </c>
      <c r="CM210">
        <f t="shared" si="314"/>
        <v>22.109394490685961</v>
      </c>
      <c r="CN210">
        <f t="shared" si="315"/>
        <v>0.53602989189477124</v>
      </c>
    </row>
    <row r="211" spans="1:92" x14ac:dyDescent="0.25">
      <c r="A211">
        <v>1.96</v>
      </c>
      <c r="B211">
        <f t="shared" si="337"/>
        <v>1.0500000000000001E-2</v>
      </c>
      <c r="C211">
        <f t="shared" si="341"/>
        <v>0.63</v>
      </c>
      <c r="D211">
        <f t="shared" si="338"/>
        <v>0.54999999999999793</v>
      </c>
      <c r="E211">
        <f t="shared" si="342"/>
        <v>0.87301587301586969</v>
      </c>
      <c r="F211">
        <f t="shared" si="343"/>
        <v>9.166666666666632E-3</v>
      </c>
      <c r="H211">
        <v>188</v>
      </c>
      <c r="I211">
        <v>18.8</v>
      </c>
      <c r="J211">
        <f t="shared" si="339"/>
        <v>0.37490266666666572</v>
      </c>
      <c r="K211">
        <f t="shared" si="316"/>
        <v>1.73064</v>
      </c>
      <c r="L211">
        <f t="shared" si="340"/>
        <v>0.95121093102480037</v>
      </c>
      <c r="M211" t="str">
        <f t="shared" si="258"/>
        <v>No Curl</v>
      </c>
      <c r="N211">
        <f t="shared" si="317"/>
        <v>27.66853086666665</v>
      </c>
      <c r="P211">
        <f t="shared" si="323"/>
        <v>2.7544237879447354E-2</v>
      </c>
      <c r="Q211">
        <f t="shared" si="318"/>
        <v>1.7999999999999998</v>
      </c>
      <c r="R211">
        <f t="shared" si="324"/>
        <v>0.5964788732394366</v>
      </c>
      <c r="S211">
        <f t="shared" si="325"/>
        <v>2.8012651883825394E-2</v>
      </c>
      <c r="T211">
        <f t="shared" si="326"/>
        <v>2.8481065888203445E-2</v>
      </c>
      <c r="U211">
        <f t="shared" si="327"/>
        <v>2.4110599728112247E-2</v>
      </c>
      <c r="V211" t="str">
        <f t="shared" si="328"/>
        <v>Curl</v>
      </c>
      <c r="W211">
        <f t="shared" si="320"/>
        <v>28.026945687645604</v>
      </c>
      <c r="X211">
        <f t="shared" si="321"/>
        <v>0.39310977343851383</v>
      </c>
      <c r="Y211">
        <f t="shared" si="329"/>
        <v>5.0357323020978319E-2</v>
      </c>
      <c r="Z211">
        <f t="shared" si="330"/>
        <v>13.850845518381321</v>
      </c>
      <c r="AA211">
        <f t="shared" si="319"/>
        <v>1.1005181826426311</v>
      </c>
      <c r="AC211">
        <f t="shared" si="276"/>
        <v>9.8522263849148764E-3</v>
      </c>
      <c r="AD211">
        <f t="shared" si="332"/>
        <v>1.7999999999999998</v>
      </c>
      <c r="AE211">
        <f t="shared" si="277"/>
        <v>0.59788732394366195</v>
      </c>
      <c r="AF211">
        <f t="shared" si="278"/>
        <v>1.0190468134014728E-2</v>
      </c>
      <c r="AG211">
        <f t="shared" si="279"/>
        <v>1.0528709883114568E-2</v>
      </c>
      <c r="AH211">
        <f t="shared" si="259"/>
        <v>4.8602873053115725E-2</v>
      </c>
      <c r="AI211" t="str">
        <f t="shared" si="260"/>
        <v>Curl</v>
      </c>
      <c r="AJ211">
        <f t="shared" si="280"/>
        <v>28.002789795484436</v>
      </c>
      <c r="AK211">
        <f t="shared" si="281"/>
        <v>0.40206689013140734</v>
      </c>
      <c r="AL211">
        <f t="shared" si="261"/>
        <v>5.7653668369278842E-2</v>
      </c>
      <c r="AM211">
        <f t="shared" si="282"/>
        <v>24.929780170656162</v>
      </c>
      <c r="AN211">
        <f t="shared" si="283"/>
        <v>1.1177278628127989</v>
      </c>
      <c r="AP211">
        <f t="shared" si="284"/>
        <v>-7.3851605943649618E-3</v>
      </c>
      <c r="AQ211">
        <f t="shared" si="333"/>
        <v>1.7999999999999998</v>
      </c>
      <c r="AR211">
        <f t="shared" si="285"/>
        <v>0.59859154929577463</v>
      </c>
      <c r="AS211">
        <f t="shared" si="286"/>
        <v>-7.76906402744427E-3</v>
      </c>
      <c r="AT211">
        <f t="shared" si="287"/>
        <v>-8.1529674605235955E-3</v>
      </c>
      <c r="AU211">
        <f t="shared" si="262"/>
        <v>7.3479218343156183E-2</v>
      </c>
      <c r="AV211" t="str">
        <f t="shared" si="263"/>
        <v>end of throw</v>
      </c>
      <c r="AW211">
        <f t="shared" si="288"/>
        <v>27.974926514878707</v>
      </c>
      <c r="AX211">
        <f t="shared" si="289"/>
        <v>0.40623413616520798</v>
      </c>
      <c r="AY211">
        <f t="shared" si="264"/>
        <v>6.6863944914123952E-2</v>
      </c>
      <c r="AZ211">
        <f t="shared" si="290"/>
        <v>33.330534570714526</v>
      </c>
      <c r="BA211">
        <f t="shared" si="291"/>
        <v>1.1578989058555726</v>
      </c>
      <c r="BC211">
        <f t="shared" si="292"/>
        <v>-1.5264678274381995E-2</v>
      </c>
      <c r="BD211">
        <f t="shared" si="334"/>
        <v>1.7999999999999998</v>
      </c>
      <c r="BE211">
        <f t="shared" si="293"/>
        <v>0.6</v>
      </c>
      <c r="BF211">
        <f t="shared" si="294"/>
        <v>-1.6328635137612523E-2</v>
      </c>
      <c r="BG211">
        <f t="shared" si="295"/>
        <v>-1.7392592000843029E-2</v>
      </c>
      <c r="BH211">
        <f t="shared" si="265"/>
        <v>-1.063956863230517E-3</v>
      </c>
      <c r="BI211" t="str">
        <f t="shared" si="266"/>
        <v>done</v>
      </c>
      <c r="BJ211">
        <f t="shared" si="296"/>
        <v>27.957795103904047</v>
      </c>
      <c r="BK211">
        <f t="shared" si="297"/>
        <v>0</v>
      </c>
      <c r="BL211">
        <f t="shared" si="267"/>
        <v>1.7258249766090687E-2</v>
      </c>
      <c r="BM211">
        <f t="shared" si="298"/>
        <v>1.7663985751125098</v>
      </c>
      <c r="BN211">
        <f t="shared" si="299"/>
        <v>1.0572219945531807</v>
      </c>
      <c r="BP211">
        <f t="shared" si="300"/>
        <v>-1.4194300470487885E-2</v>
      </c>
      <c r="BQ211">
        <f t="shared" si="335"/>
        <v>1.7999999999999998</v>
      </c>
      <c r="BR211">
        <f t="shared" si="301"/>
        <v>0.6</v>
      </c>
      <c r="BS211">
        <f t="shared" si="302"/>
        <v>-1.5467014940787661E-2</v>
      </c>
      <c r="BT211">
        <f t="shared" si="303"/>
        <v>-1.6739729411087437E-2</v>
      </c>
      <c r="BU211">
        <f t="shared" si="268"/>
        <v>-1.272714470299776E-3</v>
      </c>
      <c r="BV211" t="str">
        <f t="shared" si="269"/>
        <v>done</v>
      </c>
      <c r="BW211">
        <f t="shared" si="304"/>
        <v>28.058503742621632</v>
      </c>
      <c r="BX211">
        <f t="shared" si="305"/>
        <v>0</v>
      </c>
      <c r="BY211">
        <f t="shared" si="270"/>
        <v>1.6581433466055208E-2</v>
      </c>
      <c r="BZ211">
        <f t="shared" si="306"/>
        <v>2.1994202127408613</v>
      </c>
      <c r="CA211">
        <f t="shared" si="307"/>
        <v>0.88811504174370148</v>
      </c>
      <c r="CC211">
        <f t="shared" si="308"/>
        <v>1.8689066986163832E-2</v>
      </c>
      <c r="CD211">
        <f t="shared" si="336"/>
        <v>1.7999999999999998</v>
      </c>
      <c r="CE211">
        <f t="shared" si="309"/>
        <v>0.5964788732394366</v>
      </c>
      <c r="CF211">
        <f t="shared" si="310"/>
        <v>2.095047410199628E-2</v>
      </c>
      <c r="CG211">
        <f t="shared" si="311"/>
        <v>2.3211881217828741E-2</v>
      </c>
      <c r="CH211">
        <f t="shared" si="271"/>
        <v>0.11945005403405279</v>
      </c>
      <c r="CI211" t="str">
        <f t="shared" si="272"/>
        <v>Curl</v>
      </c>
      <c r="CJ211">
        <f t="shared" si="312"/>
        <v>28.00804303579875</v>
      </c>
      <c r="CK211">
        <f t="shared" si="313"/>
        <v>0.31127094947475881</v>
      </c>
      <c r="CL211">
        <f t="shared" si="273"/>
        <v>0.13799186931841403</v>
      </c>
      <c r="CM211">
        <f t="shared" si="314"/>
        <v>25.646375269640881</v>
      </c>
      <c r="CN211">
        <f t="shared" si="315"/>
        <v>0.55828508078453543</v>
      </c>
    </row>
    <row r="212" spans="1:92" x14ac:dyDescent="0.25">
      <c r="A212">
        <v>1.97</v>
      </c>
      <c r="B212">
        <f t="shared" si="337"/>
        <v>1.0500000000000001E-2</v>
      </c>
      <c r="C212">
        <f t="shared" si="341"/>
        <v>0.63</v>
      </c>
      <c r="D212">
        <f t="shared" si="338"/>
        <v>0.55092592592592382</v>
      </c>
      <c r="E212">
        <f t="shared" si="342"/>
        <v>0.87448559670781556</v>
      </c>
      <c r="F212">
        <f t="shared" si="343"/>
        <v>9.1820987654320646E-3</v>
      </c>
      <c r="H212">
        <v>189</v>
      </c>
      <c r="I212">
        <v>18.899999999999999</v>
      </c>
      <c r="J212">
        <f t="shared" si="339"/>
        <v>0.35558533333333237</v>
      </c>
      <c r="K212">
        <f t="shared" si="316"/>
        <v>1.7385599999999999</v>
      </c>
      <c r="L212">
        <f t="shared" si="340"/>
        <v>0.94847373718333983</v>
      </c>
      <c r="M212" t="str">
        <f t="shared" si="258"/>
        <v>No Curl</v>
      </c>
      <c r="N212">
        <f t="shared" si="317"/>
        <v>27.705055266666651</v>
      </c>
      <c r="P212">
        <f t="shared" si="323"/>
        <v>4.8919998981026124E-3</v>
      </c>
      <c r="Q212">
        <f t="shared" si="318"/>
        <v>1.7999999999999998</v>
      </c>
      <c r="R212">
        <f t="shared" si="324"/>
        <v>0.59788732394366195</v>
      </c>
      <c r="S212">
        <f t="shared" si="325"/>
        <v>4.9751926613845849E-3</v>
      </c>
      <c r="T212">
        <f t="shared" si="326"/>
        <v>5.0583854246665592E-3</v>
      </c>
      <c r="U212">
        <f t="shared" si="327"/>
        <v>2.4110599728112247E-2</v>
      </c>
      <c r="V212" t="str">
        <f t="shared" si="328"/>
        <v>Curl</v>
      </c>
      <c r="W212">
        <f t="shared" si="320"/>
        <v>28.029746952833985</v>
      </c>
      <c r="X212">
        <f t="shared" si="321"/>
        <v>0.39988476184660143</v>
      </c>
      <c r="Y212">
        <f t="shared" si="329"/>
        <v>2.8527907494496314E-2</v>
      </c>
      <c r="Z212">
        <f t="shared" si="330"/>
        <v>24.997529559402825</v>
      </c>
      <c r="AA212">
        <f t="shared" si="319"/>
        <v>1.129033837334412</v>
      </c>
      <c r="AC212">
        <f t="shared" si="276"/>
        <v>-1.1858969907136434E-2</v>
      </c>
      <c r="AD212">
        <f t="shared" si="332"/>
        <v>1.7999999999999998</v>
      </c>
      <c r="AE212">
        <f t="shared" si="277"/>
        <v>0.5992957746478873</v>
      </c>
      <c r="AF212">
        <f t="shared" si="278"/>
        <v>-1.2266106179406225E-2</v>
      </c>
      <c r="AG212">
        <f t="shared" si="279"/>
        <v>-1.2673242451676005E-2</v>
      </c>
      <c r="AH212">
        <f t="shared" si="259"/>
        <v>4.8602873053115725E-2</v>
      </c>
      <c r="AI212" t="str">
        <f t="shared" si="260"/>
        <v>end of throw</v>
      </c>
      <c r="AJ212">
        <f t="shared" si="280"/>
        <v>28.003808842297836</v>
      </c>
      <c r="AK212">
        <f t="shared" si="281"/>
        <v>0.40206689013140734</v>
      </c>
      <c r="AL212">
        <f t="shared" si="261"/>
        <v>3.8472111475558901E-2</v>
      </c>
      <c r="AM212">
        <f t="shared" si="282"/>
        <v>39.172974713142132</v>
      </c>
      <c r="AN212">
        <f t="shared" si="283"/>
        <v>1.1461582852630494</v>
      </c>
      <c r="AP212" t="e">
        <f t="shared" si="284"/>
        <v>#N/A</v>
      </c>
      <c r="AQ212" t="e">
        <f t="shared" si="333"/>
        <v>#N/A</v>
      </c>
      <c r="AR212" t="e">
        <f t="shared" si="285"/>
        <v>#N/A</v>
      </c>
      <c r="AS212" t="e">
        <f t="shared" si="286"/>
        <v>#N/A</v>
      </c>
      <c r="AT212" t="e">
        <f t="shared" si="287"/>
        <v>#N/A</v>
      </c>
      <c r="AU212" t="e">
        <f t="shared" si="262"/>
        <v>#N/A</v>
      </c>
      <c r="AV212" t="str">
        <f t="shared" si="263"/>
        <v>done</v>
      </c>
      <c r="AW212">
        <f t="shared" si="288"/>
        <v>27.974149608475962</v>
      </c>
      <c r="AX212">
        <f t="shared" si="289"/>
        <v>0</v>
      </c>
      <c r="AY212" t="e">
        <f t="shared" si="264"/>
        <v>#N/A</v>
      </c>
      <c r="AZ212" t="e">
        <f t="shared" si="290"/>
        <v>#N/A</v>
      </c>
      <c r="BA212">
        <f t="shared" si="291"/>
        <v>1.1578989058555726</v>
      </c>
      <c r="BC212" t="e">
        <f t="shared" si="292"/>
        <v>#N/A</v>
      </c>
      <c r="BD212" t="e">
        <f t="shared" si="334"/>
        <v>#N/A</v>
      </c>
      <c r="BE212" t="e">
        <f t="shared" si="293"/>
        <v>#N/A</v>
      </c>
      <c r="BF212" t="e">
        <f t="shared" si="294"/>
        <v>#N/A</v>
      </c>
      <c r="BG212" t="e">
        <f t="shared" si="295"/>
        <v>#N/A</v>
      </c>
      <c r="BH212" t="e">
        <f t="shared" si="265"/>
        <v>#N/A</v>
      </c>
      <c r="BI212" t="str">
        <f t="shared" si="266"/>
        <v>done</v>
      </c>
      <c r="BJ212">
        <f t="shared" si="296"/>
        <v>27.956162240390285</v>
      </c>
      <c r="BK212">
        <f t="shared" si="297"/>
        <v>0</v>
      </c>
      <c r="BL212" t="e">
        <f t="shared" si="267"/>
        <v>#N/A</v>
      </c>
      <c r="BM212" t="e">
        <f t="shared" si="298"/>
        <v>#N/A</v>
      </c>
      <c r="BN212">
        <f t="shared" si="299"/>
        <v>1.0572219945531807</v>
      </c>
      <c r="BP212" t="e">
        <f t="shared" si="300"/>
        <v>#N/A</v>
      </c>
      <c r="BQ212" t="e">
        <f t="shared" si="335"/>
        <v>#N/A</v>
      </c>
      <c r="BR212" t="e">
        <f t="shared" si="301"/>
        <v>#N/A</v>
      </c>
      <c r="BS212" t="e">
        <f t="shared" si="302"/>
        <v>#N/A</v>
      </c>
      <c r="BT212" t="e">
        <f t="shared" si="303"/>
        <v>#N/A</v>
      </c>
      <c r="BU212" t="e">
        <f t="shared" si="268"/>
        <v>#N/A</v>
      </c>
      <c r="BV212" t="str">
        <f t="shared" si="269"/>
        <v>done</v>
      </c>
      <c r="BW212">
        <f t="shared" si="304"/>
        <v>28.056957041127554</v>
      </c>
      <c r="BX212">
        <f t="shared" si="305"/>
        <v>0</v>
      </c>
      <c r="BY212" t="e">
        <f t="shared" si="270"/>
        <v>#N/A</v>
      </c>
      <c r="BZ212" t="e">
        <f t="shared" si="306"/>
        <v>#N/A</v>
      </c>
      <c r="CA212">
        <f t="shared" si="307"/>
        <v>0.88811504174370148</v>
      </c>
      <c r="CC212">
        <f t="shared" si="308"/>
        <v>-1.2994851043428379E-3</v>
      </c>
      <c r="CD212">
        <f t="shared" si="336"/>
        <v>1.7999999999999998</v>
      </c>
      <c r="CE212">
        <f t="shared" si="309"/>
        <v>0.59859154929577463</v>
      </c>
      <c r="CF212">
        <f t="shared" si="310"/>
        <v>-1.4567248886538878E-3</v>
      </c>
      <c r="CG212">
        <f t="shared" si="311"/>
        <v>-1.6139646729649386E-3</v>
      </c>
      <c r="CH212">
        <f t="shared" si="271"/>
        <v>0.11945005403405279</v>
      </c>
      <c r="CI212" t="str">
        <f t="shared" si="272"/>
        <v>end of throw</v>
      </c>
      <c r="CJ212">
        <f t="shared" si="312"/>
        <v>28.01013808320895</v>
      </c>
      <c r="CK212">
        <f t="shared" si="313"/>
        <v>0.31127094947475881</v>
      </c>
      <c r="CL212">
        <f t="shared" si="273"/>
        <v>0.11819073759929297</v>
      </c>
      <c r="CM212">
        <f t="shared" si="314"/>
        <v>30.353093305074783</v>
      </c>
      <c r="CN212">
        <f t="shared" si="315"/>
        <v>0.58029526070053317</v>
      </c>
    </row>
    <row r="213" spans="1:92" x14ac:dyDescent="0.25">
      <c r="A213">
        <v>1.98</v>
      </c>
      <c r="B213">
        <f t="shared" si="337"/>
        <v>1.0500000000000001E-2</v>
      </c>
      <c r="C213">
        <f t="shared" si="341"/>
        <v>0.63</v>
      </c>
      <c r="D213">
        <f t="shared" si="338"/>
        <v>0.55185185185184971</v>
      </c>
      <c r="E213">
        <f t="shared" si="342"/>
        <v>0.87595532039976143</v>
      </c>
      <c r="F213">
        <f t="shared" si="343"/>
        <v>9.1975308641974955E-3</v>
      </c>
      <c r="H213">
        <v>190</v>
      </c>
      <c r="I213">
        <v>19</v>
      </c>
      <c r="J213">
        <f t="shared" si="339"/>
        <v>0.33622599999999903</v>
      </c>
      <c r="K213">
        <f t="shared" si="316"/>
        <v>1.74234</v>
      </c>
      <c r="L213">
        <f t="shared" si="340"/>
        <v>0.94555643464859807</v>
      </c>
      <c r="M213" t="str">
        <f t="shared" si="258"/>
        <v>No Curl</v>
      </c>
      <c r="N213">
        <f t="shared" si="317"/>
        <v>27.739645833333316</v>
      </c>
      <c r="P213">
        <f t="shared" si="323"/>
        <v>-1.7184775735839247E-2</v>
      </c>
      <c r="Q213">
        <f t="shared" si="318"/>
        <v>1.7999999999999998</v>
      </c>
      <c r="R213">
        <f t="shared" si="324"/>
        <v>0.5992957746478873</v>
      </c>
      <c r="S213">
        <f t="shared" si="325"/>
        <v>-1.7477017970022442E-2</v>
      </c>
      <c r="T213">
        <f t="shared" si="326"/>
        <v>-1.7769260204205641E-2</v>
      </c>
      <c r="U213">
        <f t="shared" si="327"/>
        <v>2.4110599728112247E-2</v>
      </c>
      <c r="V213" t="str">
        <f t="shared" si="328"/>
        <v>end of throw</v>
      </c>
      <c r="W213">
        <f t="shared" si="320"/>
        <v>28.030244472100122</v>
      </c>
      <c r="X213">
        <f t="shared" si="321"/>
        <v>0.39988476184660143</v>
      </c>
      <c r="Y213">
        <f t="shared" si="329"/>
        <v>1.2526500256715183E-2</v>
      </c>
      <c r="Z213">
        <f t="shared" si="330"/>
        <v>74.23491044891361</v>
      </c>
      <c r="AA213">
        <f t="shared" si="319"/>
        <v>1.1573099600139019</v>
      </c>
      <c r="AC213" t="e">
        <f t="shared" si="276"/>
        <v>#N/A</v>
      </c>
      <c r="AD213" t="e">
        <f t="shared" si="332"/>
        <v>#N/A</v>
      </c>
      <c r="AE213" t="e">
        <f t="shared" si="277"/>
        <v>#N/A</v>
      </c>
      <c r="AF213" t="e">
        <f t="shared" si="278"/>
        <v>#N/A</v>
      </c>
      <c r="AG213" t="e">
        <f t="shared" si="279"/>
        <v>#N/A</v>
      </c>
      <c r="AH213" t="e">
        <f t="shared" si="259"/>
        <v>#N/A</v>
      </c>
      <c r="AI213" t="str">
        <f t="shared" si="260"/>
        <v>done</v>
      </c>
      <c r="AJ213">
        <f t="shared" si="280"/>
        <v>28.002582231679895</v>
      </c>
      <c r="AK213">
        <f t="shared" si="281"/>
        <v>0</v>
      </c>
      <c r="AL213" t="e">
        <f t="shared" si="261"/>
        <v>#N/A</v>
      </c>
      <c r="AM213" t="e">
        <f t="shared" si="282"/>
        <v>#N/A</v>
      </c>
      <c r="AN213">
        <f t="shared" si="283"/>
        <v>1.1461582852630494</v>
      </c>
      <c r="AP213" t="e">
        <f t="shared" si="284"/>
        <v>#N/A</v>
      </c>
      <c r="AQ213" t="e">
        <f t="shared" si="333"/>
        <v>#N/A</v>
      </c>
      <c r="AR213" t="e">
        <f t="shared" si="285"/>
        <v>#N/A</v>
      </c>
      <c r="AS213" t="e">
        <f t="shared" si="286"/>
        <v>#N/A</v>
      </c>
      <c r="AT213" t="e">
        <f t="shared" si="287"/>
        <v>#N/A</v>
      </c>
      <c r="AU213" t="e">
        <f t="shared" si="262"/>
        <v>#N/A</v>
      </c>
      <c r="AV213" t="str">
        <f t="shared" si="263"/>
        <v>done</v>
      </c>
      <c r="AW213" t="e">
        <f t="shared" si="288"/>
        <v>#N/A</v>
      </c>
      <c r="AX213">
        <f t="shared" si="289"/>
        <v>0</v>
      </c>
      <c r="AY213" t="e">
        <f t="shared" si="264"/>
        <v>#N/A</v>
      </c>
      <c r="AZ213" t="e">
        <f t="shared" si="290"/>
        <v>#N/A</v>
      </c>
      <c r="BA213">
        <f t="shared" si="291"/>
        <v>1.1578989058555726</v>
      </c>
      <c r="BC213" t="e">
        <f t="shared" si="292"/>
        <v>#N/A</v>
      </c>
      <c r="BD213" t="e">
        <f t="shared" si="334"/>
        <v>#N/A</v>
      </c>
      <c r="BE213" t="e">
        <f t="shared" si="293"/>
        <v>#N/A</v>
      </c>
      <c r="BF213" t="e">
        <f t="shared" si="294"/>
        <v>#N/A</v>
      </c>
      <c r="BG213" t="e">
        <f t="shared" si="295"/>
        <v>#N/A</v>
      </c>
      <c r="BH213" t="e">
        <f t="shared" si="265"/>
        <v>#N/A</v>
      </c>
      <c r="BI213" t="str">
        <f t="shared" si="266"/>
        <v>done</v>
      </c>
      <c r="BJ213" t="e">
        <f t="shared" si="296"/>
        <v>#N/A</v>
      </c>
      <c r="BK213">
        <f t="shared" si="297"/>
        <v>0</v>
      </c>
      <c r="BL213" t="e">
        <f t="shared" si="267"/>
        <v>#N/A</v>
      </c>
      <c r="BM213" t="e">
        <f t="shared" si="298"/>
        <v>#N/A</v>
      </c>
      <c r="BN213">
        <f t="shared" si="299"/>
        <v>1.0572219945531807</v>
      </c>
      <c r="BP213" t="e">
        <f t="shared" si="300"/>
        <v>#N/A</v>
      </c>
      <c r="BQ213" t="e">
        <f t="shared" si="335"/>
        <v>#N/A</v>
      </c>
      <c r="BR213" t="e">
        <f t="shared" si="301"/>
        <v>#N/A</v>
      </c>
      <c r="BS213" t="e">
        <f t="shared" si="302"/>
        <v>#N/A</v>
      </c>
      <c r="BT213" t="e">
        <f t="shared" si="303"/>
        <v>#N/A</v>
      </c>
      <c r="BU213" t="e">
        <f t="shared" si="268"/>
        <v>#N/A</v>
      </c>
      <c r="BV213" t="str">
        <f t="shared" si="269"/>
        <v>done</v>
      </c>
      <c r="BW213" t="e">
        <f t="shared" si="304"/>
        <v>#N/A</v>
      </c>
      <c r="BX213">
        <f t="shared" si="305"/>
        <v>0</v>
      </c>
      <c r="BY213" t="e">
        <f t="shared" si="270"/>
        <v>#N/A</v>
      </c>
      <c r="BZ213" t="e">
        <f t="shared" si="306"/>
        <v>#N/A</v>
      </c>
      <c r="CA213">
        <f t="shared" si="307"/>
        <v>0.88811504174370148</v>
      </c>
      <c r="CC213">
        <f t="shared" si="308"/>
        <v>-1.4648524221317119E-2</v>
      </c>
      <c r="CD213">
        <f t="shared" si="336"/>
        <v>1.7999999999999998</v>
      </c>
      <c r="CE213">
        <f t="shared" si="309"/>
        <v>0.6</v>
      </c>
      <c r="CF213">
        <f t="shared" si="310"/>
        <v>-1.6421019174385404E-2</v>
      </c>
      <c r="CG213">
        <f t="shared" si="311"/>
        <v>-1.8193514127453698E-2</v>
      </c>
      <c r="CH213">
        <f t="shared" si="271"/>
        <v>-1.7724949530682895E-3</v>
      </c>
      <c r="CI213" t="str">
        <f t="shared" si="272"/>
        <v>done</v>
      </c>
      <c r="CJ213">
        <f t="shared" si="312"/>
        <v>28.009992410720084</v>
      </c>
      <c r="CK213">
        <f t="shared" si="313"/>
        <v>0</v>
      </c>
      <c r="CL213">
        <f t="shared" si="273"/>
        <v>1.7977902563760702E-2</v>
      </c>
      <c r="CM213">
        <f t="shared" si="314"/>
        <v>2.825626001536774</v>
      </c>
      <c r="CN213">
        <f t="shared" si="315"/>
        <v>0.58029526070053317</v>
      </c>
    </row>
    <row r="214" spans="1:92" x14ac:dyDescent="0.25">
      <c r="A214">
        <v>1.99</v>
      </c>
      <c r="B214">
        <f t="shared" si="337"/>
        <v>1.0500000000000001E-2</v>
      </c>
      <c r="C214">
        <f t="shared" si="341"/>
        <v>0.63</v>
      </c>
      <c r="D214">
        <f t="shared" si="338"/>
        <v>0.55277777777777559</v>
      </c>
      <c r="E214">
        <f t="shared" si="342"/>
        <v>0.8774250440917073</v>
      </c>
      <c r="F214">
        <f t="shared" si="343"/>
        <v>9.212962962962928E-3</v>
      </c>
      <c r="H214">
        <v>191</v>
      </c>
      <c r="I214">
        <v>19.100000000000001</v>
      </c>
      <c r="J214">
        <f t="shared" si="339"/>
        <v>0.31678666666666572</v>
      </c>
      <c r="K214">
        <f t="shared" si="316"/>
        <v>1.7495399999999999</v>
      </c>
      <c r="L214">
        <f t="shared" si="340"/>
        <v>0.94218372959457819</v>
      </c>
      <c r="M214" t="str">
        <f t="shared" si="258"/>
        <v>No Curl</v>
      </c>
      <c r="N214">
        <f t="shared" si="317"/>
        <v>27.772296466666649</v>
      </c>
      <c r="P214" t="e">
        <f t="shared" si="323"/>
        <v>#N/A</v>
      </c>
      <c r="Q214" t="e">
        <f t="shared" si="318"/>
        <v>#N/A</v>
      </c>
      <c r="R214" t="e">
        <f t="shared" si="324"/>
        <v>#N/A</v>
      </c>
      <c r="S214" t="e">
        <f t="shared" si="325"/>
        <v>#N/A</v>
      </c>
      <c r="T214" t="e">
        <f t="shared" si="326"/>
        <v>#N/A</v>
      </c>
      <c r="U214" t="e">
        <f t="shared" si="327"/>
        <v>#N/A</v>
      </c>
      <c r="V214" t="str">
        <f t="shared" si="328"/>
        <v>done</v>
      </c>
      <c r="W214">
        <f t="shared" si="320"/>
        <v>28.028496770303121</v>
      </c>
      <c r="X214">
        <f t="shared" si="321"/>
        <v>0</v>
      </c>
      <c r="Y214" t="e">
        <f t="shared" si="329"/>
        <v>#N/A</v>
      </c>
      <c r="Z214" t="e">
        <f t="shared" si="330"/>
        <v>#N/A</v>
      </c>
      <c r="AA214">
        <f t="shared" si="319"/>
        <v>1.1573099600139019</v>
      </c>
      <c r="AC214" t="e">
        <f t="shared" si="276"/>
        <v>#N/A</v>
      </c>
      <c r="AD214" t="e">
        <f t="shared" si="332"/>
        <v>#N/A</v>
      </c>
      <c r="AE214" t="e">
        <f t="shared" si="277"/>
        <v>#N/A</v>
      </c>
      <c r="AF214" t="e">
        <f t="shared" si="278"/>
        <v>#N/A</v>
      </c>
      <c r="AG214" t="e">
        <f t="shared" si="279"/>
        <v>#N/A</v>
      </c>
      <c r="AH214" t="e">
        <f t="shared" si="259"/>
        <v>#N/A</v>
      </c>
      <c r="AI214" t="str">
        <f t="shared" si="260"/>
        <v>done</v>
      </c>
      <c r="AJ214" t="e">
        <f t="shared" si="280"/>
        <v>#N/A</v>
      </c>
      <c r="AK214">
        <f t="shared" si="281"/>
        <v>0</v>
      </c>
      <c r="AL214" t="e">
        <f t="shared" si="261"/>
        <v>#N/A</v>
      </c>
      <c r="AM214" t="e">
        <f t="shared" si="282"/>
        <v>#N/A</v>
      </c>
      <c r="AN214">
        <f t="shared" si="283"/>
        <v>1.1461582852630494</v>
      </c>
      <c r="AP214" t="e">
        <f t="shared" si="284"/>
        <v>#N/A</v>
      </c>
      <c r="AQ214" t="e">
        <f t="shared" si="333"/>
        <v>#N/A</v>
      </c>
      <c r="AR214" t="e">
        <f t="shared" si="285"/>
        <v>#N/A</v>
      </c>
      <c r="AS214" t="e">
        <f t="shared" si="286"/>
        <v>#N/A</v>
      </c>
      <c r="AT214" t="e">
        <f t="shared" si="287"/>
        <v>#N/A</v>
      </c>
      <c r="AU214" t="e">
        <f t="shared" si="262"/>
        <v>#N/A</v>
      </c>
      <c r="AV214" t="str">
        <f t="shared" si="263"/>
        <v>done</v>
      </c>
      <c r="AW214" t="e">
        <f t="shared" si="288"/>
        <v>#N/A</v>
      </c>
      <c r="AX214">
        <f t="shared" si="289"/>
        <v>0</v>
      </c>
      <c r="AY214" t="e">
        <f t="shared" si="264"/>
        <v>#N/A</v>
      </c>
      <c r="AZ214" t="e">
        <f t="shared" si="290"/>
        <v>#N/A</v>
      </c>
      <c r="BA214">
        <f t="shared" si="291"/>
        <v>1.1578989058555726</v>
      </c>
      <c r="BC214" t="e">
        <f t="shared" si="292"/>
        <v>#N/A</v>
      </c>
      <c r="BD214" t="e">
        <f t="shared" si="334"/>
        <v>#N/A</v>
      </c>
      <c r="BE214" t="e">
        <f t="shared" si="293"/>
        <v>#N/A</v>
      </c>
      <c r="BF214" t="e">
        <f t="shared" si="294"/>
        <v>#N/A</v>
      </c>
      <c r="BG214" t="e">
        <f t="shared" si="295"/>
        <v>#N/A</v>
      </c>
      <c r="BH214" t="e">
        <f t="shared" si="265"/>
        <v>#N/A</v>
      </c>
      <c r="BI214" t="str">
        <f t="shared" si="266"/>
        <v>done</v>
      </c>
      <c r="BJ214" t="e">
        <f t="shared" si="296"/>
        <v>#N/A</v>
      </c>
      <c r="BK214">
        <f t="shared" si="297"/>
        <v>0</v>
      </c>
      <c r="BL214" t="e">
        <f t="shared" si="267"/>
        <v>#N/A</v>
      </c>
      <c r="BM214" t="e">
        <f t="shared" si="298"/>
        <v>#N/A</v>
      </c>
      <c r="BN214">
        <f t="shared" si="299"/>
        <v>1.0572219945531807</v>
      </c>
      <c r="BP214" t="e">
        <f t="shared" si="300"/>
        <v>#N/A</v>
      </c>
      <c r="BQ214" t="e">
        <f t="shared" si="335"/>
        <v>#N/A</v>
      </c>
      <c r="BR214" t="e">
        <f t="shared" si="301"/>
        <v>#N/A</v>
      </c>
      <c r="BS214" t="e">
        <f t="shared" si="302"/>
        <v>#N/A</v>
      </c>
      <c r="BT214" t="e">
        <f t="shared" si="303"/>
        <v>#N/A</v>
      </c>
      <c r="BU214" t="e">
        <f t="shared" si="268"/>
        <v>#N/A</v>
      </c>
      <c r="BV214" t="str">
        <f t="shared" si="269"/>
        <v>done</v>
      </c>
      <c r="BW214" t="e">
        <f t="shared" si="304"/>
        <v>#N/A</v>
      </c>
      <c r="BX214">
        <f t="shared" si="305"/>
        <v>0</v>
      </c>
      <c r="BY214" t="e">
        <f t="shared" si="270"/>
        <v>#N/A</v>
      </c>
      <c r="BZ214" t="e">
        <f t="shared" si="306"/>
        <v>#N/A</v>
      </c>
      <c r="CA214">
        <f t="shared" si="307"/>
        <v>0.88811504174370148</v>
      </c>
      <c r="CC214" t="e">
        <f t="shared" si="308"/>
        <v>#N/A</v>
      </c>
      <c r="CD214" t="e">
        <f t="shared" si="336"/>
        <v>#N/A</v>
      </c>
      <c r="CE214" t="e">
        <f t="shared" si="309"/>
        <v>#N/A</v>
      </c>
      <c r="CF214" t="e">
        <f t="shared" si="310"/>
        <v>#N/A</v>
      </c>
      <c r="CG214" t="e">
        <f t="shared" si="311"/>
        <v>#N/A</v>
      </c>
      <c r="CH214" t="e">
        <f t="shared" si="271"/>
        <v>#N/A</v>
      </c>
      <c r="CI214" t="str">
        <f t="shared" si="272"/>
        <v>done</v>
      </c>
      <c r="CJ214">
        <f t="shared" si="312"/>
        <v>28.008350308802644</v>
      </c>
      <c r="CK214">
        <f t="shared" si="313"/>
        <v>0</v>
      </c>
      <c r="CL214" t="e">
        <f t="shared" si="273"/>
        <v>#N/A</v>
      </c>
      <c r="CM214" t="e">
        <f t="shared" si="314"/>
        <v>#N/A</v>
      </c>
      <c r="CN214">
        <f t="shared" si="315"/>
        <v>0.58029526070053317</v>
      </c>
    </row>
    <row r="215" spans="1:92" x14ac:dyDescent="0.25">
      <c r="A215">
        <v>2</v>
      </c>
      <c r="B215">
        <f>0.01</f>
        <v>0.01</v>
      </c>
      <c r="C215">
        <f t="shared" si="341"/>
        <v>0.6</v>
      </c>
      <c r="D215">
        <f t="shared" si="338"/>
        <v>0.55370370370370148</v>
      </c>
      <c r="E215">
        <f t="shared" si="342"/>
        <v>0.92283950617283583</v>
      </c>
      <c r="F215">
        <f t="shared" si="343"/>
        <v>9.2283950617283589E-3</v>
      </c>
      <c r="H215">
        <v>192</v>
      </c>
      <c r="I215">
        <v>19.2</v>
      </c>
      <c r="J215">
        <f t="shared" si="339"/>
        <v>0.29727266666666574</v>
      </c>
      <c r="K215">
        <f t="shared" si="316"/>
        <v>1.7562599999999999</v>
      </c>
      <c r="L215">
        <f t="shared" si="340"/>
        <v>0.93840018519297941</v>
      </c>
      <c r="M215" t="str">
        <f t="shared" ref="M215:M229" si="344">IF(M214="end of throw","done",IF(M214="throw progress","beginning of throw",(IF(J214&lt;0,"end of throw","No Curl"))))</f>
        <v>No Curl</v>
      </c>
      <c r="N215">
        <f t="shared" si="317"/>
        <v>27.802999433333316</v>
      </c>
      <c r="P215" t="e">
        <f t="shared" si="323"/>
        <v>#N/A</v>
      </c>
      <c r="Q215" t="e">
        <f t="shared" si="318"/>
        <v>#N/A</v>
      </c>
      <c r="R215" t="e">
        <f t="shared" si="324"/>
        <v>#N/A</v>
      </c>
      <c r="S215" t="e">
        <f t="shared" si="325"/>
        <v>#N/A</v>
      </c>
      <c r="T215" t="e">
        <f t="shared" si="326"/>
        <v>#N/A</v>
      </c>
      <c r="U215" t="e">
        <f t="shared" si="327"/>
        <v>#N/A</v>
      </c>
      <c r="V215" t="str">
        <f t="shared" si="328"/>
        <v>done</v>
      </c>
      <c r="W215" t="e">
        <f t="shared" si="320"/>
        <v>#N/A</v>
      </c>
      <c r="X215">
        <f t="shared" si="321"/>
        <v>0</v>
      </c>
      <c r="Y215" t="e">
        <f t="shared" si="329"/>
        <v>#N/A</v>
      </c>
      <c r="Z215" t="e">
        <f t="shared" si="330"/>
        <v>#N/A</v>
      </c>
      <c r="AA215">
        <f t="shared" si="319"/>
        <v>1.1573099600139019</v>
      </c>
      <c r="AC215" t="e">
        <f t="shared" si="276"/>
        <v>#N/A</v>
      </c>
      <c r="AD215" t="e">
        <f t="shared" si="332"/>
        <v>#N/A</v>
      </c>
      <c r="AE215" t="e">
        <f t="shared" si="277"/>
        <v>#N/A</v>
      </c>
      <c r="AF215" t="e">
        <f t="shared" si="278"/>
        <v>#N/A</v>
      </c>
      <c r="AG215" t="e">
        <f t="shared" si="279"/>
        <v>#N/A</v>
      </c>
      <c r="AH215" t="e">
        <f t="shared" ref="AH215:AH232" si="345">IF(AI214="Curl",AH214,(AG215-AC215)/2)</f>
        <v>#N/A</v>
      </c>
      <c r="AI215" t="str">
        <f t="shared" ref="AI215:AI232" si="346">IF(OR(AI214="end of throw",AI214="done"),"done",IF(AI214="throw progress","beginning of throw",IF(AC215+AG215&gt;0,IF(AND(AC215&lt;1.42,AH215&lt;$B$6),"Curl",IF(AH215&lt;$B$6,"Weak initial curl","No Curl")),"end of throw")))</f>
        <v>done</v>
      </c>
      <c r="AJ215" t="e">
        <f t="shared" si="280"/>
        <v>#N/A</v>
      </c>
      <c r="AK215">
        <f t="shared" si="281"/>
        <v>0</v>
      </c>
      <c r="AL215" t="e">
        <f t="shared" ref="AL215:AL232" si="347">SQRT((AF215+(SIN(60*PI()/180)*AH215))^2+(COS(60*PI()/180)*AH215)^2)</f>
        <v>#N/A</v>
      </c>
      <c r="AM215" t="e">
        <f t="shared" si="282"/>
        <v>#N/A</v>
      </c>
      <c r="AN215">
        <f t="shared" si="283"/>
        <v>1.1461582852630494</v>
      </c>
      <c r="AP215" t="e">
        <f t="shared" si="284"/>
        <v>#N/A</v>
      </c>
      <c r="AQ215" t="e">
        <f t="shared" si="333"/>
        <v>#N/A</v>
      </c>
      <c r="AR215" t="e">
        <f t="shared" si="285"/>
        <v>#N/A</v>
      </c>
      <c r="AS215" t="e">
        <f t="shared" si="286"/>
        <v>#N/A</v>
      </c>
      <c r="AT215" t="e">
        <f t="shared" si="287"/>
        <v>#N/A</v>
      </c>
      <c r="AU215" t="e">
        <f t="shared" ref="AU215:AU232" si="348">IF(AV214="Curl",AU214,(AT215-AP215)/2)</f>
        <v>#N/A</v>
      </c>
      <c r="AV215" t="str">
        <f t="shared" ref="AV215:AV232" si="349">IF(OR(AV214="end of throw",AV214="done"),"done",IF(AV214="throw progress","beginning of throw",IF(AP215+AT215&gt;0,IF(AND(AP215&lt;1.42,AU215&lt;$B$6),"Curl",IF(AU215&lt;$B$6,"Weak initial curl","No Curl")),"end of throw")))</f>
        <v>done</v>
      </c>
      <c r="AW215" t="e">
        <f t="shared" si="288"/>
        <v>#N/A</v>
      </c>
      <c r="AX215">
        <f t="shared" si="289"/>
        <v>0</v>
      </c>
      <c r="AY215" t="e">
        <f t="shared" ref="AY215:AY232" si="350">SQRT((AS215+(SIN(60*PI()/180)*AU215))^2+(COS(60*PI()/180)*AU215)^2)</f>
        <v>#N/A</v>
      </c>
      <c r="AZ215" t="e">
        <f t="shared" si="290"/>
        <v>#N/A</v>
      </c>
      <c r="BA215">
        <f t="shared" si="291"/>
        <v>1.1578989058555726</v>
      </c>
      <c r="BC215" t="e">
        <f t="shared" si="292"/>
        <v>#N/A</v>
      </c>
      <c r="BD215" t="e">
        <f t="shared" si="334"/>
        <v>#N/A</v>
      </c>
      <c r="BE215" t="e">
        <f t="shared" si="293"/>
        <v>#N/A</v>
      </c>
      <c r="BF215" t="e">
        <f t="shared" si="294"/>
        <v>#N/A</v>
      </c>
      <c r="BG215" t="e">
        <f t="shared" si="295"/>
        <v>#N/A</v>
      </c>
      <c r="BH215" t="e">
        <f t="shared" ref="BH215:BH232" si="351">IF(BI214="Curl",BH214,(BG215-BC215)/2)</f>
        <v>#N/A</v>
      </c>
      <c r="BI215" t="str">
        <f t="shared" ref="BI215:BI232" si="352">IF(OR(BI214="end of throw",BI214="done"),"done",IF(BI214="throw progress","beginning of throw",IF(BC215+BG215&gt;0,IF(AND(BC215&lt;1.42,BH215&lt;$B$6),"Curl",IF(BH215&lt;$B$6,"Weak initial curl","No Curl")),"end of throw")))</f>
        <v>done</v>
      </c>
      <c r="BJ215" t="e">
        <f t="shared" si="296"/>
        <v>#N/A</v>
      </c>
      <c r="BK215">
        <f t="shared" si="297"/>
        <v>0</v>
      </c>
      <c r="BL215" t="e">
        <f t="shared" ref="BL215:BL232" si="353">SQRT((BF215+(SIN(60*PI()/180)*BH215))^2+(COS(60*PI()/180)*BH215)^2)</f>
        <v>#N/A</v>
      </c>
      <c r="BM215" t="e">
        <f t="shared" si="298"/>
        <v>#N/A</v>
      </c>
      <c r="BN215">
        <f t="shared" si="299"/>
        <v>1.0572219945531807</v>
      </c>
      <c r="BP215" t="e">
        <f t="shared" si="300"/>
        <v>#N/A</v>
      </c>
      <c r="BQ215" t="e">
        <f t="shared" si="335"/>
        <v>#N/A</v>
      </c>
      <c r="BR215" t="e">
        <f t="shared" si="301"/>
        <v>#N/A</v>
      </c>
      <c r="BS215" t="e">
        <f t="shared" si="302"/>
        <v>#N/A</v>
      </c>
      <c r="BT215" t="e">
        <f t="shared" si="303"/>
        <v>#N/A</v>
      </c>
      <c r="BU215" t="e">
        <f t="shared" ref="BU215:BU232" si="354">IF(BV214="Curl",BU214,(BT215-BP215)/2)</f>
        <v>#N/A</v>
      </c>
      <c r="BV215" t="str">
        <f t="shared" ref="BV215:BV232" si="355">IF(OR(BV214="end of throw",BV214="done"),"done",IF(BV214="throw progress","beginning of throw",IF(BP215+BT215&gt;0,IF(AND(BP215&lt;1.42,BU215&lt;$B$6),"Curl",IF(BU215&lt;$B$6,"Weak initial curl","No Curl")),"end of throw")))</f>
        <v>done</v>
      </c>
      <c r="BW215" t="e">
        <f t="shared" si="304"/>
        <v>#N/A</v>
      </c>
      <c r="BX215">
        <f t="shared" si="305"/>
        <v>0</v>
      </c>
      <c r="BY215" t="e">
        <f t="shared" ref="BY215:BY232" si="356">SQRT((BS215+(SIN(60*PI()/180)*BU215))^2+(COS(60*PI()/180)*BU215)^2)</f>
        <v>#N/A</v>
      </c>
      <c r="BZ215" t="e">
        <f t="shared" si="306"/>
        <v>#N/A</v>
      </c>
      <c r="CA215">
        <f t="shared" si="307"/>
        <v>0.88811504174370148</v>
      </c>
      <c r="CC215" t="e">
        <f t="shared" si="308"/>
        <v>#N/A</v>
      </c>
      <c r="CD215" t="e">
        <f t="shared" si="336"/>
        <v>#N/A</v>
      </c>
      <c r="CE215" t="e">
        <f t="shared" si="309"/>
        <v>#N/A</v>
      </c>
      <c r="CF215" t="e">
        <f t="shared" si="310"/>
        <v>#N/A</v>
      </c>
      <c r="CG215" t="e">
        <f t="shared" si="311"/>
        <v>#N/A</v>
      </c>
      <c r="CH215" t="e">
        <f t="shared" ref="CH215:CH232" si="357">IF(CI214="Curl",CH214,(CG215-CC215)/2)</f>
        <v>#N/A</v>
      </c>
      <c r="CI215" t="str">
        <f t="shared" ref="CI215:CI232" si="358">IF(OR(CI214="end of throw",CI214="done"),"done",IF(CI214="throw progress","beginning of throw",IF(CC215+CG215&gt;0,IF(AND(CC215&lt;1.42,CH215&lt;$B$6),"Curl",IF(CH215&lt;$B$6,"Weak initial curl","No Curl")),"end of throw")))</f>
        <v>done</v>
      </c>
      <c r="CJ215" t="e">
        <f t="shared" si="312"/>
        <v>#N/A</v>
      </c>
      <c r="CK215">
        <f t="shared" si="313"/>
        <v>0</v>
      </c>
      <c r="CL215" t="e">
        <f t="shared" ref="CL215:CL232" si="359">SQRT((CF215+(SIN(60*PI()/180)*CH215))^2+(COS(60*PI()/180)*CH215)^2)</f>
        <v>#N/A</v>
      </c>
      <c r="CM215" t="e">
        <f t="shared" si="314"/>
        <v>#N/A</v>
      </c>
      <c r="CN215">
        <f t="shared" si="315"/>
        <v>0.58029526070053317</v>
      </c>
    </row>
    <row r="216" spans="1:92" x14ac:dyDescent="0.25">
      <c r="A216">
        <v>2.0099999999999998</v>
      </c>
      <c r="B216">
        <f t="shared" ref="B216:B265" si="360">0.01</f>
        <v>0.01</v>
      </c>
      <c r="C216">
        <f t="shared" si="341"/>
        <v>0.6</v>
      </c>
      <c r="D216">
        <f t="shared" si="338"/>
        <v>0.55462962962962736</v>
      </c>
      <c r="E216">
        <f t="shared" si="342"/>
        <v>0.92438271604937894</v>
      </c>
      <c r="F216">
        <f t="shared" si="343"/>
        <v>9.2438271604937897E-3</v>
      </c>
      <c r="H216">
        <v>193</v>
      </c>
      <c r="I216">
        <v>19.3</v>
      </c>
      <c r="J216">
        <f t="shared" si="339"/>
        <v>0.2776893333333324</v>
      </c>
      <c r="K216">
        <f t="shared" si="316"/>
        <v>1.7625</v>
      </c>
      <c r="L216">
        <f t="shared" si="340"/>
        <v>0.93412333009649928</v>
      </c>
      <c r="M216" t="str">
        <f t="shared" si="344"/>
        <v>No Curl</v>
      </c>
      <c r="N216">
        <f t="shared" si="317"/>
        <v>27.831747533333317</v>
      </c>
      <c r="P216" t="e">
        <f t="shared" si="323"/>
        <v>#N/A</v>
      </c>
      <c r="Q216" t="e">
        <f t="shared" si="318"/>
        <v>#N/A</v>
      </c>
      <c r="R216" t="e">
        <f t="shared" si="324"/>
        <v>#N/A</v>
      </c>
      <c r="S216" t="e">
        <f t="shared" si="325"/>
        <v>#N/A</v>
      </c>
      <c r="T216" t="e">
        <f t="shared" si="326"/>
        <v>#N/A</v>
      </c>
      <c r="U216" t="e">
        <f t="shared" si="327"/>
        <v>#N/A</v>
      </c>
      <c r="V216" t="str">
        <f t="shared" si="328"/>
        <v>done</v>
      </c>
      <c r="W216" t="e">
        <f t="shared" si="320"/>
        <v>#N/A</v>
      </c>
      <c r="X216">
        <f t="shared" si="321"/>
        <v>0</v>
      </c>
      <c r="Y216" t="e">
        <f t="shared" si="329"/>
        <v>#N/A</v>
      </c>
      <c r="Z216" t="e">
        <f t="shared" si="330"/>
        <v>#N/A</v>
      </c>
      <c r="AA216">
        <f t="shared" si="319"/>
        <v>1.1573099600139019</v>
      </c>
      <c r="AC216" t="e">
        <f t="shared" ref="AC216:AC232" si="361">AC215*(AF216/AF215)</f>
        <v>#N/A</v>
      </c>
      <c r="AD216" t="e">
        <f t="shared" si="332"/>
        <v>#N/A</v>
      </c>
      <c r="AE216" t="e">
        <f t="shared" ref="AE216:AE232" si="362">VLOOKUP(ROUND(AG215,2),$A$15:$D$315,4)</f>
        <v>#N/A</v>
      </c>
      <c r="AF216" t="e">
        <f t="shared" ref="AF216:AF232" si="363">IF(OR(AI215="Curl",AI215="Weak inital curl"),AF215-0.1*(AD216+2*COS(RADIANS(AM215))^2*AE216)/$C$3-0.1*(AD216-2*(COS(RADIANS(AM215))*SIN(RADIANS($G$6)))*AE216)/$C$3,AF215-0.1*(AD216+2*COS(RADIANS(AM215))^2*AE216)/$C$3)</f>
        <v>#N/A</v>
      </c>
      <c r="AG216" t="e">
        <f t="shared" ref="AG216:AG232" si="364">AG215*(AF216/AF215)</f>
        <v>#N/A</v>
      </c>
      <c r="AH216" t="e">
        <f t="shared" si="345"/>
        <v>#N/A</v>
      </c>
      <c r="AI216" t="str">
        <f t="shared" si="346"/>
        <v>done</v>
      </c>
      <c r="AJ216" t="e">
        <f t="shared" ref="AJ216:AJ232" si="365">AF215*0.1+AJ215</f>
        <v>#N/A</v>
      </c>
      <c r="AK216">
        <f t="shared" ref="AK216:AK232" si="366">IF(OR(AI216="Weak initial curl",AI216="Curl"),(AD216-2*(COS(RADIANS(AM215))*SIN(RADIANS($G$6)))*AE216)/$C$3*$F$3+AK215,IF(AI216="done",0,AK215))</f>
        <v>0</v>
      </c>
      <c r="AL216" t="e">
        <f t="shared" si="347"/>
        <v>#N/A</v>
      </c>
      <c r="AM216" t="e">
        <f t="shared" ref="AM216:AM232" si="367">DEGREES(ATAN(SIN(RADIANS($G$6))*AH216/(COS(RADIANS($G$6))*AH216+AF216)))</f>
        <v>#N/A</v>
      </c>
      <c r="AN216">
        <f t="shared" ref="AN216:AN232" si="368">IF(AI216="done",AN215,(0.5*(AK216-AK215)+AK216)*$F$3*(SQRT(2)/2)+AN215)</f>
        <v>1.1461582852630494</v>
      </c>
      <c r="AP216" t="e">
        <f t="shared" ref="AP216:AP232" si="369">AP215*(AS216/AS215)</f>
        <v>#N/A</v>
      </c>
      <c r="AQ216" t="e">
        <f t="shared" si="333"/>
        <v>#N/A</v>
      </c>
      <c r="AR216" t="e">
        <f t="shared" ref="AR216:AR232" si="370">VLOOKUP(ROUND(AT215,2),$A$15:$D$315,4)</f>
        <v>#N/A</v>
      </c>
      <c r="AS216" t="e">
        <f t="shared" ref="AS216:AS232" si="371">IF(OR(AV215="Curl",AV215="Weak inital curl"),AS215-0.1*(AQ216+2*COS(RADIANS(AZ215))^2*AR216)/$C$3-0.1*(AQ216-2*(COS(RADIANS(AZ215))*SIN(RADIANS($G$6)))*AR216)/$C$3,AS215-0.1*(AQ216+2*COS(RADIANS(AZ215))^2*AR216)/$C$3)</f>
        <v>#N/A</v>
      </c>
      <c r="AT216" t="e">
        <f t="shared" ref="AT216:AT232" si="372">AT215*(AS216/AS215)</f>
        <v>#N/A</v>
      </c>
      <c r="AU216" t="e">
        <f t="shared" si="348"/>
        <v>#N/A</v>
      </c>
      <c r="AV216" t="str">
        <f t="shared" si="349"/>
        <v>done</v>
      </c>
      <c r="AW216" t="e">
        <f t="shared" ref="AW216:AW232" si="373">AS215*0.1+AW215</f>
        <v>#N/A</v>
      </c>
      <c r="AX216">
        <f t="shared" ref="AX216:AX232" si="374">IF(OR(AV216="Weak initial curl",AV216="Curl"),(AQ216-2*(COS(RADIANS(AZ215))*SIN(RADIANS($G$6)))*AR216)/$C$3*$F$3+AX215,IF(AV216="done",0,AX215))</f>
        <v>0</v>
      </c>
      <c r="AY216" t="e">
        <f t="shared" si="350"/>
        <v>#N/A</v>
      </c>
      <c r="AZ216" t="e">
        <f t="shared" ref="AZ216:AZ232" si="375">DEGREES(ATAN(SIN(RADIANS($G$6))*AU216/(COS(RADIANS($G$6))*AU216+AS216)))</f>
        <v>#N/A</v>
      </c>
      <c r="BA216">
        <f t="shared" ref="BA216:BA232" si="376">IF(AV216="done",BA215,(0.5*(AX216-AX215)+AX216)*$F$3*(SQRT(2)/2)+BA215)</f>
        <v>1.1578989058555726</v>
      </c>
      <c r="BC216" t="e">
        <f t="shared" ref="BC216:BC232" si="377">BC215*(BF216/BF215)</f>
        <v>#N/A</v>
      </c>
      <c r="BD216" t="e">
        <f t="shared" si="334"/>
        <v>#N/A</v>
      </c>
      <c r="BE216" t="e">
        <f t="shared" ref="BE216:BE232" si="378">VLOOKUP(ROUND(BG215,2),$A$15:$D$315,4)</f>
        <v>#N/A</v>
      </c>
      <c r="BF216" t="e">
        <f t="shared" ref="BF216:BF232" si="379">IF(OR(BI215="Curl",BI215="Weak inital curl"),BF215-0.1*(BD216+2*COS(RADIANS(BM215))^2*BE216)/$C$3-0.1*(BD216-2*(COS(RADIANS(BM215))*SIN(RADIANS($G$6)))*BE216)/$C$3,BF215-0.1*(BD216+2*COS(RADIANS(BM215))^2*BE216)/$C$3)</f>
        <v>#N/A</v>
      </c>
      <c r="BG216" t="e">
        <f t="shared" ref="BG216:BG232" si="380">BG215*(BF216/BF215)</f>
        <v>#N/A</v>
      </c>
      <c r="BH216" t="e">
        <f t="shared" si="351"/>
        <v>#N/A</v>
      </c>
      <c r="BI216" t="str">
        <f t="shared" si="352"/>
        <v>done</v>
      </c>
      <c r="BJ216" t="e">
        <f t="shared" ref="BJ216:BJ232" si="381">BF215*0.1+BJ215</f>
        <v>#N/A</v>
      </c>
      <c r="BK216">
        <f t="shared" ref="BK216:BK232" si="382">IF(OR(BI216="Weak initial curl",BI216="Curl"),(BD216-2*(COS(RADIANS(BM215))*SIN(RADIANS($G$6)))*BE216)/$C$3*$F$3+BK215,IF(BI216="done",0,BK215))</f>
        <v>0</v>
      </c>
      <c r="BL216" t="e">
        <f t="shared" si="353"/>
        <v>#N/A</v>
      </c>
      <c r="BM216" t="e">
        <f t="shared" ref="BM216:BM232" si="383">DEGREES(ATAN(SIN(RADIANS($G$6))*BH216/(COS(RADIANS($G$6))*BH216+BF216)))</f>
        <v>#N/A</v>
      </c>
      <c r="BN216">
        <f t="shared" ref="BN216:BN232" si="384">IF(BI216="done",BN215,(0.5*(BK216-BK215)+BK216)*$F$3*(SQRT(2)/2)+BN215)</f>
        <v>1.0572219945531807</v>
      </c>
      <c r="BP216" t="e">
        <f t="shared" ref="BP216:BP232" si="385">BP215*(BS216/BS215)</f>
        <v>#N/A</v>
      </c>
      <c r="BQ216" t="e">
        <f t="shared" si="335"/>
        <v>#N/A</v>
      </c>
      <c r="BR216" t="e">
        <f t="shared" ref="BR216:BR232" si="386">VLOOKUP(ROUND(BT215,2),$A$15:$D$315,4)</f>
        <v>#N/A</v>
      </c>
      <c r="BS216" t="e">
        <f t="shared" ref="BS216:BS232" si="387">IF(OR(BV215="Curl",BV215="Weak inital curl"),BS215-0.1*(BQ216+2*COS(RADIANS(BZ215))^2*BR216)/$C$3-0.1*(BQ216-2*(COS(RADIANS(BZ215))*SIN(RADIANS($G$6)))*BR216)/$C$3,BS215-0.1*(BQ216+2*COS(RADIANS(BZ215))^2*BR216)/$C$3)</f>
        <v>#N/A</v>
      </c>
      <c r="BT216" t="e">
        <f t="shared" ref="BT216:BT232" si="388">BT215*(BS216/BS215)</f>
        <v>#N/A</v>
      </c>
      <c r="BU216" t="e">
        <f t="shared" si="354"/>
        <v>#N/A</v>
      </c>
      <c r="BV216" t="str">
        <f t="shared" si="355"/>
        <v>done</v>
      </c>
      <c r="BW216" t="e">
        <f t="shared" ref="BW216:BW232" si="389">BS215*0.1+BW215</f>
        <v>#N/A</v>
      </c>
      <c r="BX216">
        <f t="shared" ref="BX216:BX232" si="390">IF(OR(BV216="Weak initial curl",BV216="Curl"),(BQ216-2*(COS(RADIANS(BZ215))*SIN(RADIANS($G$6)))*BR216)/$C$3*$F$3+BX215,IF(BV216="done",0,BX215))</f>
        <v>0</v>
      </c>
      <c r="BY216" t="e">
        <f t="shared" si="356"/>
        <v>#N/A</v>
      </c>
      <c r="BZ216" t="e">
        <f t="shared" ref="BZ216:BZ232" si="391">DEGREES(ATAN(SIN(RADIANS($G$6))*BU216/(COS(RADIANS($G$6))*BU216+BS216)))</f>
        <v>#N/A</v>
      </c>
      <c r="CA216">
        <f t="shared" ref="CA216:CA232" si="392">IF(BV216="done",CA215,(0.5*(BX216-BX215)+BX216)*$F$3*(SQRT(2)/2)+CA215)</f>
        <v>0.88811504174370148</v>
      </c>
      <c r="CC216" t="e">
        <f t="shared" ref="CC216:CC232" si="393">CC215*(CF216/CF215)</f>
        <v>#N/A</v>
      </c>
      <c r="CD216" t="e">
        <f t="shared" si="336"/>
        <v>#N/A</v>
      </c>
      <c r="CE216" t="e">
        <f t="shared" ref="CE216:CE232" si="394">VLOOKUP(ROUND(CG215,2),$A$15:$D$315,4)</f>
        <v>#N/A</v>
      </c>
      <c r="CF216" t="e">
        <f t="shared" ref="CF216:CF232" si="395">IF(OR(CI215="Curl",CI215="Weak inital curl"),CF215-0.1*(CD216+2*COS(RADIANS(CM215))^2*CE216)/$C$3-0.1*(CD216-2*(COS(RADIANS(CM215))*SIN(RADIANS($G$6)))*CE216)/$C$3,CF215-0.1*(CD216+2*COS(RADIANS(CM215))^2*CE216)/$C$3)</f>
        <v>#N/A</v>
      </c>
      <c r="CG216" t="e">
        <f t="shared" ref="CG216:CG232" si="396">CG215*(CF216/CF215)</f>
        <v>#N/A</v>
      </c>
      <c r="CH216" t="e">
        <f t="shared" si="357"/>
        <v>#N/A</v>
      </c>
      <c r="CI216" t="str">
        <f t="shared" si="358"/>
        <v>done</v>
      </c>
      <c r="CJ216" t="e">
        <f t="shared" ref="CJ216:CJ232" si="397">CF215*0.1+CJ215</f>
        <v>#N/A</v>
      </c>
      <c r="CK216">
        <f t="shared" ref="CK216:CK232" si="398">IF(OR(CI216="Weak initial curl",CI216="Curl"),(CD216-2*(COS(RADIANS(CM215))*SIN(RADIANS($G$6)))*CE216)/$C$3*$F$3+CK215,IF(CI216="done",0,CK215))</f>
        <v>0</v>
      </c>
      <c r="CL216" t="e">
        <f t="shared" si="359"/>
        <v>#N/A</v>
      </c>
      <c r="CM216" t="e">
        <f t="shared" ref="CM216:CM232" si="399">DEGREES(ATAN(SIN(RADIANS($G$6))*CH216/(COS(RADIANS($G$6))*CH216+CF216)))</f>
        <v>#N/A</v>
      </c>
      <c r="CN216">
        <f t="shared" ref="CN216:CN232" si="400">IF(CI216="done",CN215,(0.5*(CK216-CK215)+CK216)*$F$3*(SQRT(2)/2)+CN215)</f>
        <v>0.58029526070053317</v>
      </c>
    </row>
    <row r="217" spans="1:92" x14ac:dyDescent="0.25">
      <c r="A217">
        <v>2.02</v>
      </c>
      <c r="B217">
        <f t="shared" si="360"/>
        <v>0.01</v>
      </c>
      <c r="C217">
        <f t="shared" si="341"/>
        <v>0.6</v>
      </c>
      <c r="D217">
        <f t="shared" si="338"/>
        <v>0.55555555555555325</v>
      </c>
      <c r="E217">
        <f t="shared" si="342"/>
        <v>0.92592592592592216</v>
      </c>
      <c r="F217">
        <f t="shared" si="343"/>
        <v>9.2592592592592223E-3</v>
      </c>
      <c r="H217">
        <v>194</v>
      </c>
      <c r="I217">
        <v>19.399999999999999</v>
      </c>
      <c r="J217">
        <f t="shared" si="339"/>
        <v>0.25804199999999905</v>
      </c>
      <c r="K217">
        <f t="shared" ref="K217:K231" si="401">VLOOKUP(ROUND(J216,2),A$15:C$315,3)</f>
        <v>1.7682599999999997</v>
      </c>
      <c r="L217">
        <f t="shared" si="340"/>
        <v>0.92924707226780978</v>
      </c>
      <c r="M217" t="str">
        <f t="shared" si="344"/>
        <v>No Curl</v>
      </c>
      <c r="N217">
        <f t="shared" ref="N217:N232" si="402">(0.5*($J216-$J217)+$J217)*0.1+$N216</f>
        <v>27.858534099999982</v>
      </c>
      <c r="P217" t="e">
        <f t="shared" si="323"/>
        <v>#N/A</v>
      </c>
      <c r="Q217" t="e">
        <f t="shared" ref="Q217:Q232" si="403">VLOOKUP(ROUND(P216,2),$A$15:$C$315,3)</f>
        <v>#N/A</v>
      </c>
      <c r="R217" t="e">
        <f t="shared" si="324"/>
        <v>#N/A</v>
      </c>
      <c r="S217" t="e">
        <f t="shared" si="325"/>
        <v>#N/A</v>
      </c>
      <c r="T217" t="e">
        <f t="shared" si="326"/>
        <v>#N/A</v>
      </c>
      <c r="U217" t="e">
        <f t="shared" si="327"/>
        <v>#N/A</v>
      </c>
      <c r="V217" t="str">
        <f t="shared" si="328"/>
        <v>done</v>
      </c>
      <c r="W217" t="e">
        <f t="shared" si="320"/>
        <v>#N/A</v>
      </c>
      <c r="X217">
        <f t="shared" si="321"/>
        <v>0</v>
      </c>
      <c r="Y217" t="e">
        <f t="shared" si="329"/>
        <v>#N/A</v>
      </c>
      <c r="Z217" t="e">
        <f t="shared" si="330"/>
        <v>#N/A</v>
      </c>
      <c r="AA217">
        <f t="shared" ref="AA217:AA232" si="404">IF(V217="done",AA216,(0.5*(X217-X216)+X217)*$F$3*(SQRT(2)/2)+AA216)</f>
        <v>1.1573099600139019</v>
      </c>
      <c r="AC217" t="e">
        <f t="shared" si="361"/>
        <v>#N/A</v>
      </c>
      <c r="AD217" t="e">
        <f t="shared" si="332"/>
        <v>#N/A</v>
      </c>
      <c r="AE217" t="e">
        <f t="shared" si="362"/>
        <v>#N/A</v>
      </c>
      <c r="AF217" t="e">
        <f t="shared" si="363"/>
        <v>#N/A</v>
      </c>
      <c r="AG217" t="e">
        <f t="shared" si="364"/>
        <v>#N/A</v>
      </c>
      <c r="AH217" t="e">
        <f t="shared" si="345"/>
        <v>#N/A</v>
      </c>
      <c r="AI217" t="str">
        <f t="shared" si="346"/>
        <v>done</v>
      </c>
      <c r="AJ217" t="e">
        <f t="shared" si="365"/>
        <v>#N/A</v>
      </c>
      <c r="AK217">
        <f t="shared" si="366"/>
        <v>0</v>
      </c>
      <c r="AL217" t="e">
        <f t="shared" si="347"/>
        <v>#N/A</v>
      </c>
      <c r="AM217" t="e">
        <f t="shared" si="367"/>
        <v>#N/A</v>
      </c>
      <c r="AN217">
        <f t="shared" si="368"/>
        <v>1.1461582852630494</v>
      </c>
      <c r="AP217" t="e">
        <f t="shared" si="369"/>
        <v>#N/A</v>
      </c>
      <c r="AQ217" t="e">
        <f t="shared" si="333"/>
        <v>#N/A</v>
      </c>
      <c r="AR217" t="e">
        <f t="shared" si="370"/>
        <v>#N/A</v>
      </c>
      <c r="AS217" t="e">
        <f t="shared" si="371"/>
        <v>#N/A</v>
      </c>
      <c r="AT217" t="e">
        <f t="shared" si="372"/>
        <v>#N/A</v>
      </c>
      <c r="AU217" t="e">
        <f t="shared" si="348"/>
        <v>#N/A</v>
      </c>
      <c r="AV217" t="str">
        <f t="shared" si="349"/>
        <v>done</v>
      </c>
      <c r="AW217" t="e">
        <f t="shared" si="373"/>
        <v>#N/A</v>
      </c>
      <c r="AX217">
        <f t="shared" si="374"/>
        <v>0</v>
      </c>
      <c r="AY217" t="e">
        <f t="shared" si="350"/>
        <v>#N/A</v>
      </c>
      <c r="AZ217" t="e">
        <f t="shared" si="375"/>
        <v>#N/A</v>
      </c>
      <c r="BA217">
        <f t="shared" si="376"/>
        <v>1.1578989058555726</v>
      </c>
      <c r="BC217" t="e">
        <f t="shared" si="377"/>
        <v>#N/A</v>
      </c>
      <c r="BD217" t="e">
        <f t="shared" si="334"/>
        <v>#N/A</v>
      </c>
      <c r="BE217" t="e">
        <f t="shared" si="378"/>
        <v>#N/A</v>
      </c>
      <c r="BF217" t="e">
        <f t="shared" si="379"/>
        <v>#N/A</v>
      </c>
      <c r="BG217" t="e">
        <f t="shared" si="380"/>
        <v>#N/A</v>
      </c>
      <c r="BH217" t="e">
        <f t="shared" si="351"/>
        <v>#N/A</v>
      </c>
      <c r="BI217" t="str">
        <f t="shared" si="352"/>
        <v>done</v>
      </c>
      <c r="BJ217" t="e">
        <f t="shared" si="381"/>
        <v>#N/A</v>
      </c>
      <c r="BK217">
        <f t="shared" si="382"/>
        <v>0</v>
      </c>
      <c r="BL217" t="e">
        <f t="shared" si="353"/>
        <v>#N/A</v>
      </c>
      <c r="BM217" t="e">
        <f t="shared" si="383"/>
        <v>#N/A</v>
      </c>
      <c r="BN217">
        <f t="shared" si="384"/>
        <v>1.0572219945531807</v>
      </c>
      <c r="BP217" t="e">
        <f t="shared" si="385"/>
        <v>#N/A</v>
      </c>
      <c r="BQ217" t="e">
        <f t="shared" si="335"/>
        <v>#N/A</v>
      </c>
      <c r="BR217" t="e">
        <f t="shared" si="386"/>
        <v>#N/A</v>
      </c>
      <c r="BS217" t="e">
        <f t="shared" si="387"/>
        <v>#N/A</v>
      </c>
      <c r="BT217" t="e">
        <f t="shared" si="388"/>
        <v>#N/A</v>
      </c>
      <c r="BU217" t="e">
        <f t="shared" si="354"/>
        <v>#N/A</v>
      </c>
      <c r="BV217" t="str">
        <f t="shared" si="355"/>
        <v>done</v>
      </c>
      <c r="BW217" t="e">
        <f t="shared" si="389"/>
        <v>#N/A</v>
      </c>
      <c r="BX217">
        <f t="shared" si="390"/>
        <v>0</v>
      </c>
      <c r="BY217" t="e">
        <f t="shared" si="356"/>
        <v>#N/A</v>
      </c>
      <c r="BZ217" t="e">
        <f t="shared" si="391"/>
        <v>#N/A</v>
      </c>
      <c r="CA217">
        <f t="shared" si="392"/>
        <v>0.88811504174370148</v>
      </c>
      <c r="CC217" t="e">
        <f t="shared" si="393"/>
        <v>#N/A</v>
      </c>
      <c r="CD217" t="e">
        <f t="shared" si="336"/>
        <v>#N/A</v>
      </c>
      <c r="CE217" t="e">
        <f t="shared" si="394"/>
        <v>#N/A</v>
      </c>
      <c r="CF217" t="e">
        <f t="shared" si="395"/>
        <v>#N/A</v>
      </c>
      <c r="CG217" t="e">
        <f t="shared" si="396"/>
        <v>#N/A</v>
      </c>
      <c r="CH217" t="e">
        <f t="shared" si="357"/>
        <v>#N/A</v>
      </c>
      <c r="CI217" t="str">
        <f t="shared" si="358"/>
        <v>done</v>
      </c>
      <c r="CJ217" t="e">
        <f t="shared" si="397"/>
        <v>#N/A</v>
      </c>
      <c r="CK217">
        <f t="shared" si="398"/>
        <v>0</v>
      </c>
      <c r="CL217" t="e">
        <f t="shared" si="359"/>
        <v>#N/A</v>
      </c>
      <c r="CM217" t="e">
        <f t="shared" si="399"/>
        <v>#N/A</v>
      </c>
      <c r="CN217">
        <f t="shared" si="400"/>
        <v>0.58029526070053317</v>
      </c>
    </row>
    <row r="218" spans="1:92" x14ac:dyDescent="0.25">
      <c r="A218">
        <v>2.0299999999999998</v>
      </c>
      <c r="B218">
        <f t="shared" si="360"/>
        <v>0.01</v>
      </c>
      <c r="C218">
        <f t="shared" si="341"/>
        <v>0.6</v>
      </c>
      <c r="D218">
        <f t="shared" si="338"/>
        <v>0.55648148148147913</v>
      </c>
      <c r="E218">
        <f t="shared" si="342"/>
        <v>0.92746913580246526</v>
      </c>
      <c r="F218">
        <f t="shared" si="343"/>
        <v>9.2746913580246532E-3</v>
      </c>
      <c r="H218">
        <v>195</v>
      </c>
      <c r="I218">
        <v>19.5</v>
      </c>
      <c r="J218">
        <f t="shared" si="339"/>
        <v>0.23833599999999905</v>
      </c>
      <c r="K218">
        <f t="shared" si="401"/>
        <v>1.7735399999999999</v>
      </c>
      <c r="L218">
        <f t="shared" si="340"/>
        <v>0.92363258694321049</v>
      </c>
      <c r="M218" t="str">
        <f t="shared" si="344"/>
        <v>No Curl</v>
      </c>
      <c r="N218">
        <f t="shared" si="402"/>
        <v>27.883352999999982</v>
      </c>
      <c r="P218" t="e">
        <f t="shared" si="323"/>
        <v>#N/A</v>
      </c>
      <c r="Q218" t="e">
        <f t="shared" si="403"/>
        <v>#N/A</v>
      </c>
      <c r="R218" t="e">
        <f t="shared" si="324"/>
        <v>#N/A</v>
      </c>
      <c r="S218" t="e">
        <f t="shared" si="325"/>
        <v>#N/A</v>
      </c>
      <c r="T218" t="e">
        <f t="shared" si="326"/>
        <v>#N/A</v>
      </c>
      <c r="U218" t="e">
        <f t="shared" si="327"/>
        <v>#N/A</v>
      </c>
      <c r="V218" t="str">
        <f t="shared" si="328"/>
        <v>done</v>
      </c>
      <c r="W218" t="e">
        <f t="shared" si="320"/>
        <v>#N/A</v>
      </c>
      <c r="X218">
        <f t="shared" si="321"/>
        <v>0</v>
      </c>
      <c r="Y218" t="e">
        <f t="shared" si="329"/>
        <v>#N/A</v>
      </c>
      <c r="Z218" t="e">
        <f t="shared" si="330"/>
        <v>#N/A</v>
      </c>
      <c r="AA218">
        <f t="shared" si="404"/>
        <v>1.1573099600139019</v>
      </c>
      <c r="AC218" t="e">
        <f t="shared" si="361"/>
        <v>#N/A</v>
      </c>
      <c r="AD218" t="e">
        <f t="shared" si="332"/>
        <v>#N/A</v>
      </c>
      <c r="AE218" t="e">
        <f t="shared" si="362"/>
        <v>#N/A</v>
      </c>
      <c r="AF218" t="e">
        <f t="shared" si="363"/>
        <v>#N/A</v>
      </c>
      <c r="AG218" t="e">
        <f t="shared" si="364"/>
        <v>#N/A</v>
      </c>
      <c r="AH218" t="e">
        <f t="shared" si="345"/>
        <v>#N/A</v>
      </c>
      <c r="AI218" t="str">
        <f t="shared" si="346"/>
        <v>done</v>
      </c>
      <c r="AJ218" t="e">
        <f t="shared" si="365"/>
        <v>#N/A</v>
      </c>
      <c r="AK218">
        <f t="shared" si="366"/>
        <v>0</v>
      </c>
      <c r="AL218" t="e">
        <f t="shared" si="347"/>
        <v>#N/A</v>
      </c>
      <c r="AM218" t="e">
        <f t="shared" si="367"/>
        <v>#N/A</v>
      </c>
      <c r="AN218">
        <f t="shared" si="368"/>
        <v>1.1461582852630494</v>
      </c>
      <c r="AP218" t="e">
        <f t="shared" si="369"/>
        <v>#N/A</v>
      </c>
      <c r="AQ218" t="e">
        <f t="shared" si="333"/>
        <v>#N/A</v>
      </c>
      <c r="AR218" t="e">
        <f t="shared" si="370"/>
        <v>#N/A</v>
      </c>
      <c r="AS218" t="e">
        <f t="shared" si="371"/>
        <v>#N/A</v>
      </c>
      <c r="AT218" t="e">
        <f t="shared" si="372"/>
        <v>#N/A</v>
      </c>
      <c r="AU218" t="e">
        <f t="shared" si="348"/>
        <v>#N/A</v>
      </c>
      <c r="AV218" t="str">
        <f t="shared" si="349"/>
        <v>done</v>
      </c>
      <c r="AW218" t="e">
        <f t="shared" si="373"/>
        <v>#N/A</v>
      </c>
      <c r="AX218">
        <f t="shared" si="374"/>
        <v>0</v>
      </c>
      <c r="AY218" t="e">
        <f t="shared" si="350"/>
        <v>#N/A</v>
      </c>
      <c r="AZ218" t="e">
        <f t="shared" si="375"/>
        <v>#N/A</v>
      </c>
      <c r="BA218">
        <f t="shared" si="376"/>
        <v>1.1578989058555726</v>
      </c>
      <c r="BC218" t="e">
        <f t="shared" si="377"/>
        <v>#N/A</v>
      </c>
      <c r="BD218" t="e">
        <f t="shared" si="334"/>
        <v>#N/A</v>
      </c>
      <c r="BE218" t="e">
        <f t="shared" si="378"/>
        <v>#N/A</v>
      </c>
      <c r="BF218" t="e">
        <f t="shared" si="379"/>
        <v>#N/A</v>
      </c>
      <c r="BG218" t="e">
        <f t="shared" si="380"/>
        <v>#N/A</v>
      </c>
      <c r="BH218" t="e">
        <f t="shared" si="351"/>
        <v>#N/A</v>
      </c>
      <c r="BI218" t="str">
        <f t="shared" si="352"/>
        <v>done</v>
      </c>
      <c r="BJ218" t="e">
        <f t="shared" si="381"/>
        <v>#N/A</v>
      </c>
      <c r="BK218">
        <f t="shared" si="382"/>
        <v>0</v>
      </c>
      <c r="BL218" t="e">
        <f t="shared" si="353"/>
        <v>#N/A</v>
      </c>
      <c r="BM218" t="e">
        <f t="shared" si="383"/>
        <v>#N/A</v>
      </c>
      <c r="BN218">
        <f t="shared" si="384"/>
        <v>1.0572219945531807</v>
      </c>
      <c r="BP218" t="e">
        <f t="shared" si="385"/>
        <v>#N/A</v>
      </c>
      <c r="BQ218" t="e">
        <f t="shared" si="335"/>
        <v>#N/A</v>
      </c>
      <c r="BR218" t="e">
        <f t="shared" si="386"/>
        <v>#N/A</v>
      </c>
      <c r="BS218" t="e">
        <f t="shared" si="387"/>
        <v>#N/A</v>
      </c>
      <c r="BT218" t="e">
        <f t="shared" si="388"/>
        <v>#N/A</v>
      </c>
      <c r="BU218" t="e">
        <f t="shared" si="354"/>
        <v>#N/A</v>
      </c>
      <c r="BV218" t="str">
        <f t="shared" si="355"/>
        <v>done</v>
      </c>
      <c r="BW218" t="e">
        <f t="shared" si="389"/>
        <v>#N/A</v>
      </c>
      <c r="BX218">
        <f t="shared" si="390"/>
        <v>0</v>
      </c>
      <c r="BY218" t="e">
        <f t="shared" si="356"/>
        <v>#N/A</v>
      </c>
      <c r="BZ218" t="e">
        <f t="shared" si="391"/>
        <v>#N/A</v>
      </c>
      <c r="CA218">
        <f t="shared" si="392"/>
        <v>0.88811504174370148</v>
      </c>
      <c r="CC218" t="e">
        <f t="shared" si="393"/>
        <v>#N/A</v>
      </c>
      <c r="CD218" t="e">
        <f t="shared" si="336"/>
        <v>#N/A</v>
      </c>
      <c r="CE218" t="e">
        <f t="shared" si="394"/>
        <v>#N/A</v>
      </c>
      <c r="CF218" t="e">
        <f t="shared" si="395"/>
        <v>#N/A</v>
      </c>
      <c r="CG218" t="e">
        <f t="shared" si="396"/>
        <v>#N/A</v>
      </c>
      <c r="CH218" t="e">
        <f t="shared" si="357"/>
        <v>#N/A</v>
      </c>
      <c r="CI218" t="str">
        <f t="shared" si="358"/>
        <v>done</v>
      </c>
      <c r="CJ218" t="e">
        <f t="shared" si="397"/>
        <v>#N/A</v>
      </c>
      <c r="CK218">
        <f t="shared" si="398"/>
        <v>0</v>
      </c>
      <c r="CL218" t="e">
        <f t="shared" si="359"/>
        <v>#N/A</v>
      </c>
      <c r="CM218" t="e">
        <f t="shared" si="399"/>
        <v>#N/A</v>
      </c>
      <c r="CN218">
        <f t="shared" si="400"/>
        <v>0.58029526070053317</v>
      </c>
    </row>
    <row r="219" spans="1:92" x14ac:dyDescent="0.25">
      <c r="A219">
        <v>2.04</v>
      </c>
      <c r="B219">
        <f t="shared" si="360"/>
        <v>0.01</v>
      </c>
      <c r="C219">
        <f t="shared" si="341"/>
        <v>0.6</v>
      </c>
      <c r="D219">
        <f t="shared" si="338"/>
        <v>0.55740740740740502</v>
      </c>
      <c r="E219">
        <f t="shared" si="342"/>
        <v>0.92901234567900837</v>
      </c>
      <c r="F219">
        <f t="shared" si="343"/>
        <v>9.290123456790084E-3</v>
      </c>
      <c r="H219">
        <v>196</v>
      </c>
      <c r="I219">
        <v>19.600000000000001</v>
      </c>
      <c r="J219">
        <f t="shared" si="339"/>
        <v>0.2185766666666657</v>
      </c>
      <c r="K219">
        <f t="shared" si="401"/>
        <v>1.77834</v>
      </c>
      <c r="L219">
        <f t="shared" si="340"/>
        <v>0.91709463390619361</v>
      </c>
      <c r="M219" t="str">
        <f t="shared" si="344"/>
        <v>No Curl</v>
      </c>
      <c r="N219">
        <f t="shared" si="402"/>
        <v>27.906198633333315</v>
      </c>
      <c r="P219" t="e">
        <f t="shared" si="323"/>
        <v>#N/A</v>
      </c>
      <c r="Q219" t="e">
        <f t="shared" si="403"/>
        <v>#N/A</v>
      </c>
      <c r="R219" t="e">
        <f t="shared" si="324"/>
        <v>#N/A</v>
      </c>
      <c r="S219" t="e">
        <f t="shared" si="325"/>
        <v>#N/A</v>
      </c>
      <c r="T219" t="e">
        <f t="shared" si="326"/>
        <v>#N/A</v>
      </c>
      <c r="U219" t="e">
        <f t="shared" si="327"/>
        <v>#N/A</v>
      </c>
      <c r="V219" t="str">
        <f t="shared" si="328"/>
        <v>done</v>
      </c>
      <c r="W219" t="e">
        <f t="shared" si="320"/>
        <v>#N/A</v>
      </c>
      <c r="X219">
        <f t="shared" si="321"/>
        <v>0</v>
      </c>
      <c r="Y219" t="e">
        <f t="shared" si="329"/>
        <v>#N/A</v>
      </c>
      <c r="Z219" t="e">
        <f t="shared" si="330"/>
        <v>#N/A</v>
      </c>
      <c r="AA219">
        <f t="shared" si="404"/>
        <v>1.1573099600139019</v>
      </c>
      <c r="AC219" t="e">
        <f t="shared" si="361"/>
        <v>#N/A</v>
      </c>
      <c r="AD219" t="e">
        <f t="shared" si="332"/>
        <v>#N/A</v>
      </c>
      <c r="AE219" t="e">
        <f t="shared" si="362"/>
        <v>#N/A</v>
      </c>
      <c r="AF219" t="e">
        <f t="shared" si="363"/>
        <v>#N/A</v>
      </c>
      <c r="AG219" t="e">
        <f t="shared" si="364"/>
        <v>#N/A</v>
      </c>
      <c r="AH219" t="e">
        <f t="shared" si="345"/>
        <v>#N/A</v>
      </c>
      <c r="AI219" t="str">
        <f t="shared" si="346"/>
        <v>done</v>
      </c>
      <c r="AJ219" t="e">
        <f t="shared" si="365"/>
        <v>#N/A</v>
      </c>
      <c r="AK219">
        <f t="shared" si="366"/>
        <v>0</v>
      </c>
      <c r="AL219" t="e">
        <f t="shared" si="347"/>
        <v>#N/A</v>
      </c>
      <c r="AM219" t="e">
        <f t="shared" si="367"/>
        <v>#N/A</v>
      </c>
      <c r="AN219">
        <f t="shared" si="368"/>
        <v>1.1461582852630494</v>
      </c>
      <c r="AP219" t="e">
        <f t="shared" si="369"/>
        <v>#N/A</v>
      </c>
      <c r="AQ219" t="e">
        <f t="shared" si="333"/>
        <v>#N/A</v>
      </c>
      <c r="AR219" t="e">
        <f t="shared" si="370"/>
        <v>#N/A</v>
      </c>
      <c r="AS219" t="e">
        <f t="shared" si="371"/>
        <v>#N/A</v>
      </c>
      <c r="AT219" t="e">
        <f t="shared" si="372"/>
        <v>#N/A</v>
      </c>
      <c r="AU219" t="e">
        <f t="shared" si="348"/>
        <v>#N/A</v>
      </c>
      <c r="AV219" t="str">
        <f t="shared" si="349"/>
        <v>done</v>
      </c>
      <c r="AW219" t="e">
        <f t="shared" si="373"/>
        <v>#N/A</v>
      </c>
      <c r="AX219">
        <f t="shared" si="374"/>
        <v>0</v>
      </c>
      <c r="AY219" t="e">
        <f t="shared" si="350"/>
        <v>#N/A</v>
      </c>
      <c r="AZ219" t="e">
        <f t="shared" si="375"/>
        <v>#N/A</v>
      </c>
      <c r="BA219">
        <f t="shared" si="376"/>
        <v>1.1578989058555726</v>
      </c>
      <c r="BC219" t="e">
        <f t="shared" si="377"/>
        <v>#N/A</v>
      </c>
      <c r="BD219" t="e">
        <f t="shared" si="334"/>
        <v>#N/A</v>
      </c>
      <c r="BE219" t="e">
        <f t="shared" si="378"/>
        <v>#N/A</v>
      </c>
      <c r="BF219" t="e">
        <f t="shared" si="379"/>
        <v>#N/A</v>
      </c>
      <c r="BG219" t="e">
        <f t="shared" si="380"/>
        <v>#N/A</v>
      </c>
      <c r="BH219" t="e">
        <f t="shared" si="351"/>
        <v>#N/A</v>
      </c>
      <c r="BI219" t="str">
        <f t="shared" si="352"/>
        <v>done</v>
      </c>
      <c r="BJ219" t="e">
        <f t="shared" si="381"/>
        <v>#N/A</v>
      </c>
      <c r="BK219">
        <f t="shared" si="382"/>
        <v>0</v>
      </c>
      <c r="BL219" t="e">
        <f t="shared" si="353"/>
        <v>#N/A</v>
      </c>
      <c r="BM219" t="e">
        <f t="shared" si="383"/>
        <v>#N/A</v>
      </c>
      <c r="BN219">
        <f t="shared" si="384"/>
        <v>1.0572219945531807</v>
      </c>
      <c r="BP219" t="e">
        <f t="shared" si="385"/>
        <v>#N/A</v>
      </c>
      <c r="BQ219" t="e">
        <f t="shared" si="335"/>
        <v>#N/A</v>
      </c>
      <c r="BR219" t="e">
        <f t="shared" si="386"/>
        <v>#N/A</v>
      </c>
      <c r="BS219" t="e">
        <f t="shared" si="387"/>
        <v>#N/A</v>
      </c>
      <c r="BT219" t="e">
        <f t="shared" si="388"/>
        <v>#N/A</v>
      </c>
      <c r="BU219" t="e">
        <f t="shared" si="354"/>
        <v>#N/A</v>
      </c>
      <c r="BV219" t="str">
        <f t="shared" si="355"/>
        <v>done</v>
      </c>
      <c r="BW219" t="e">
        <f t="shared" si="389"/>
        <v>#N/A</v>
      </c>
      <c r="BX219">
        <f t="shared" si="390"/>
        <v>0</v>
      </c>
      <c r="BY219" t="e">
        <f t="shared" si="356"/>
        <v>#N/A</v>
      </c>
      <c r="BZ219" t="e">
        <f t="shared" si="391"/>
        <v>#N/A</v>
      </c>
      <c r="CA219">
        <f t="shared" si="392"/>
        <v>0.88811504174370148</v>
      </c>
      <c r="CC219" t="e">
        <f t="shared" si="393"/>
        <v>#N/A</v>
      </c>
      <c r="CD219" t="e">
        <f t="shared" si="336"/>
        <v>#N/A</v>
      </c>
      <c r="CE219" t="e">
        <f t="shared" si="394"/>
        <v>#N/A</v>
      </c>
      <c r="CF219" t="e">
        <f t="shared" si="395"/>
        <v>#N/A</v>
      </c>
      <c r="CG219" t="e">
        <f t="shared" si="396"/>
        <v>#N/A</v>
      </c>
      <c r="CH219" t="e">
        <f t="shared" si="357"/>
        <v>#N/A</v>
      </c>
      <c r="CI219" t="str">
        <f t="shared" si="358"/>
        <v>done</v>
      </c>
      <c r="CJ219" t="e">
        <f t="shared" si="397"/>
        <v>#N/A</v>
      </c>
      <c r="CK219">
        <f t="shared" si="398"/>
        <v>0</v>
      </c>
      <c r="CL219" t="e">
        <f t="shared" si="359"/>
        <v>#N/A</v>
      </c>
      <c r="CM219" t="e">
        <f t="shared" si="399"/>
        <v>#N/A</v>
      </c>
      <c r="CN219">
        <f t="shared" si="400"/>
        <v>0.58029526070053317</v>
      </c>
    </row>
    <row r="220" spans="1:92" x14ac:dyDescent="0.25">
      <c r="A220">
        <v>2.0499999999999998</v>
      </c>
      <c r="B220">
        <f t="shared" si="360"/>
        <v>0.01</v>
      </c>
      <c r="C220">
        <f t="shared" si="341"/>
        <v>0.6</v>
      </c>
      <c r="D220">
        <f t="shared" si="338"/>
        <v>0.55833333333333091</v>
      </c>
      <c r="E220">
        <f t="shared" si="342"/>
        <v>0.93055555555555158</v>
      </c>
      <c r="F220">
        <f t="shared" si="343"/>
        <v>9.3055555555555166E-3</v>
      </c>
      <c r="H220">
        <v>197</v>
      </c>
      <c r="I220">
        <v>19.7</v>
      </c>
      <c r="J220">
        <f t="shared" si="339"/>
        <v>0.19876933333333235</v>
      </c>
      <c r="K220">
        <f t="shared" si="401"/>
        <v>1.7826599999999999</v>
      </c>
      <c r="L220">
        <f t="shared" si="340"/>
        <v>0.90938038521952591</v>
      </c>
      <c r="M220" t="str">
        <f t="shared" si="344"/>
        <v>No Curl</v>
      </c>
      <c r="N220">
        <f t="shared" si="402"/>
        <v>27.927065933333314</v>
      </c>
      <c r="P220" t="e">
        <f t="shared" si="323"/>
        <v>#N/A</v>
      </c>
      <c r="Q220" t="e">
        <f t="shared" si="403"/>
        <v>#N/A</v>
      </c>
      <c r="R220" t="e">
        <f t="shared" si="324"/>
        <v>#N/A</v>
      </c>
      <c r="S220" t="e">
        <f t="shared" si="325"/>
        <v>#N/A</v>
      </c>
      <c r="T220" t="e">
        <f t="shared" si="326"/>
        <v>#N/A</v>
      </c>
      <c r="U220" t="e">
        <f t="shared" si="327"/>
        <v>#N/A</v>
      </c>
      <c r="V220" t="str">
        <f t="shared" si="328"/>
        <v>done</v>
      </c>
      <c r="W220" t="e">
        <f t="shared" si="320"/>
        <v>#N/A</v>
      </c>
      <c r="X220">
        <f t="shared" si="321"/>
        <v>0</v>
      </c>
      <c r="Y220" t="e">
        <f t="shared" si="329"/>
        <v>#N/A</v>
      </c>
      <c r="Z220" t="e">
        <f t="shared" si="330"/>
        <v>#N/A</v>
      </c>
      <c r="AA220">
        <f t="shared" si="404"/>
        <v>1.1573099600139019</v>
      </c>
      <c r="AC220" t="e">
        <f t="shared" si="361"/>
        <v>#N/A</v>
      </c>
      <c r="AD220" t="e">
        <f t="shared" si="332"/>
        <v>#N/A</v>
      </c>
      <c r="AE220" t="e">
        <f t="shared" si="362"/>
        <v>#N/A</v>
      </c>
      <c r="AF220" t="e">
        <f t="shared" si="363"/>
        <v>#N/A</v>
      </c>
      <c r="AG220" t="e">
        <f t="shared" si="364"/>
        <v>#N/A</v>
      </c>
      <c r="AH220" t="e">
        <f t="shared" si="345"/>
        <v>#N/A</v>
      </c>
      <c r="AI220" t="str">
        <f t="shared" si="346"/>
        <v>done</v>
      </c>
      <c r="AJ220" t="e">
        <f t="shared" si="365"/>
        <v>#N/A</v>
      </c>
      <c r="AK220">
        <f t="shared" si="366"/>
        <v>0</v>
      </c>
      <c r="AL220" t="e">
        <f t="shared" si="347"/>
        <v>#N/A</v>
      </c>
      <c r="AM220" t="e">
        <f t="shared" si="367"/>
        <v>#N/A</v>
      </c>
      <c r="AN220">
        <f t="shared" si="368"/>
        <v>1.1461582852630494</v>
      </c>
      <c r="AP220" t="e">
        <f t="shared" si="369"/>
        <v>#N/A</v>
      </c>
      <c r="AQ220" t="e">
        <f t="shared" si="333"/>
        <v>#N/A</v>
      </c>
      <c r="AR220" t="e">
        <f t="shared" si="370"/>
        <v>#N/A</v>
      </c>
      <c r="AS220" t="e">
        <f t="shared" si="371"/>
        <v>#N/A</v>
      </c>
      <c r="AT220" t="e">
        <f t="shared" si="372"/>
        <v>#N/A</v>
      </c>
      <c r="AU220" t="e">
        <f t="shared" si="348"/>
        <v>#N/A</v>
      </c>
      <c r="AV220" t="str">
        <f t="shared" si="349"/>
        <v>done</v>
      </c>
      <c r="AW220" t="e">
        <f t="shared" si="373"/>
        <v>#N/A</v>
      </c>
      <c r="AX220">
        <f t="shared" si="374"/>
        <v>0</v>
      </c>
      <c r="AY220" t="e">
        <f t="shared" si="350"/>
        <v>#N/A</v>
      </c>
      <c r="AZ220" t="e">
        <f t="shared" si="375"/>
        <v>#N/A</v>
      </c>
      <c r="BA220">
        <f t="shared" si="376"/>
        <v>1.1578989058555726</v>
      </c>
      <c r="BC220" t="e">
        <f t="shared" si="377"/>
        <v>#N/A</v>
      </c>
      <c r="BD220" t="e">
        <f t="shared" si="334"/>
        <v>#N/A</v>
      </c>
      <c r="BE220" t="e">
        <f t="shared" si="378"/>
        <v>#N/A</v>
      </c>
      <c r="BF220" t="e">
        <f t="shared" si="379"/>
        <v>#N/A</v>
      </c>
      <c r="BG220" t="e">
        <f t="shared" si="380"/>
        <v>#N/A</v>
      </c>
      <c r="BH220" t="e">
        <f t="shared" si="351"/>
        <v>#N/A</v>
      </c>
      <c r="BI220" t="str">
        <f t="shared" si="352"/>
        <v>done</v>
      </c>
      <c r="BJ220" t="e">
        <f t="shared" si="381"/>
        <v>#N/A</v>
      </c>
      <c r="BK220">
        <f t="shared" si="382"/>
        <v>0</v>
      </c>
      <c r="BL220" t="e">
        <f t="shared" si="353"/>
        <v>#N/A</v>
      </c>
      <c r="BM220" t="e">
        <f t="shared" si="383"/>
        <v>#N/A</v>
      </c>
      <c r="BN220">
        <f t="shared" si="384"/>
        <v>1.0572219945531807</v>
      </c>
      <c r="BP220" t="e">
        <f t="shared" si="385"/>
        <v>#N/A</v>
      </c>
      <c r="BQ220" t="e">
        <f t="shared" si="335"/>
        <v>#N/A</v>
      </c>
      <c r="BR220" t="e">
        <f t="shared" si="386"/>
        <v>#N/A</v>
      </c>
      <c r="BS220" t="e">
        <f t="shared" si="387"/>
        <v>#N/A</v>
      </c>
      <c r="BT220" t="e">
        <f t="shared" si="388"/>
        <v>#N/A</v>
      </c>
      <c r="BU220" t="e">
        <f t="shared" si="354"/>
        <v>#N/A</v>
      </c>
      <c r="BV220" t="str">
        <f t="shared" si="355"/>
        <v>done</v>
      </c>
      <c r="BW220" t="e">
        <f t="shared" si="389"/>
        <v>#N/A</v>
      </c>
      <c r="BX220">
        <f t="shared" si="390"/>
        <v>0</v>
      </c>
      <c r="BY220" t="e">
        <f t="shared" si="356"/>
        <v>#N/A</v>
      </c>
      <c r="BZ220" t="e">
        <f t="shared" si="391"/>
        <v>#N/A</v>
      </c>
      <c r="CA220">
        <f t="shared" si="392"/>
        <v>0.88811504174370148</v>
      </c>
      <c r="CC220" t="e">
        <f t="shared" si="393"/>
        <v>#N/A</v>
      </c>
      <c r="CD220" t="e">
        <f t="shared" si="336"/>
        <v>#N/A</v>
      </c>
      <c r="CE220" t="e">
        <f t="shared" si="394"/>
        <v>#N/A</v>
      </c>
      <c r="CF220" t="e">
        <f t="shared" si="395"/>
        <v>#N/A</v>
      </c>
      <c r="CG220" t="e">
        <f t="shared" si="396"/>
        <v>#N/A</v>
      </c>
      <c r="CH220" t="e">
        <f t="shared" si="357"/>
        <v>#N/A</v>
      </c>
      <c r="CI220" t="str">
        <f t="shared" si="358"/>
        <v>done</v>
      </c>
      <c r="CJ220" t="e">
        <f t="shared" si="397"/>
        <v>#N/A</v>
      </c>
      <c r="CK220">
        <f t="shared" si="398"/>
        <v>0</v>
      </c>
      <c r="CL220" t="e">
        <f t="shared" si="359"/>
        <v>#N/A</v>
      </c>
      <c r="CM220" t="e">
        <f t="shared" si="399"/>
        <v>#N/A</v>
      </c>
      <c r="CN220">
        <f t="shared" si="400"/>
        <v>0.58029526070053317</v>
      </c>
    </row>
    <row r="221" spans="1:92" x14ac:dyDescent="0.25">
      <c r="A221">
        <v>2.06</v>
      </c>
      <c r="B221">
        <f t="shared" si="360"/>
        <v>0.01</v>
      </c>
      <c r="C221">
        <f t="shared" si="341"/>
        <v>0.6</v>
      </c>
      <c r="D221">
        <f t="shared" si="338"/>
        <v>0.55925925925925679</v>
      </c>
      <c r="E221">
        <f t="shared" si="342"/>
        <v>0.93209876543209469</v>
      </c>
      <c r="F221">
        <f t="shared" si="343"/>
        <v>9.3209876543209474E-3</v>
      </c>
      <c r="H221">
        <v>198</v>
      </c>
      <c r="I221">
        <v>19.8</v>
      </c>
      <c r="J221">
        <f t="shared" si="339"/>
        <v>0.17891933333333235</v>
      </c>
      <c r="K221">
        <f t="shared" si="401"/>
        <v>1.7865</v>
      </c>
      <c r="L221">
        <f t="shared" si="340"/>
        <v>0.90013550044607771</v>
      </c>
      <c r="M221" t="str">
        <f t="shared" si="344"/>
        <v>No Curl</v>
      </c>
      <c r="N221">
        <f t="shared" si="402"/>
        <v>27.945950366666647</v>
      </c>
      <c r="P221" t="e">
        <f t="shared" si="323"/>
        <v>#N/A</v>
      </c>
      <c r="Q221" t="e">
        <f t="shared" si="403"/>
        <v>#N/A</v>
      </c>
      <c r="R221" t="e">
        <f t="shared" si="324"/>
        <v>#N/A</v>
      </c>
      <c r="S221" t="e">
        <f t="shared" si="325"/>
        <v>#N/A</v>
      </c>
      <c r="T221" t="e">
        <f t="shared" si="326"/>
        <v>#N/A</v>
      </c>
      <c r="U221" t="e">
        <f t="shared" si="327"/>
        <v>#N/A</v>
      </c>
      <c r="V221" t="str">
        <f t="shared" si="328"/>
        <v>done</v>
      </c>
      <c r="W221" t="e">
        <f t="shared" ref="W221:W232" si="405">S220*0.1+W220</f>
        <v>#N/A</v>
      </c>
      <c r="X221">
        <f t="shared" ref="X221:X232" si="406">IF(OR(V221="Weak initial curl",V221="Curl"),(Q221-2*(COS(RADIANS(Z220))*SIN(RADIANS($G$6)))*R221)/$C$3*$F$3+X220,IF(V221="done",0,X220))</f>
        <v>0</v>
      </c>
      <c r="Y221" t="e">
        <f t="shared" si="329"/>
        <v>#N/A</v>
      </c>
      <c r="Z221" t="e">
        <f t="shared" si="330"/>
        <v>#N/A</v>
      </c>
      <c r="AA221">
        <f t="shared" si="404"/>
        <v>1.1573099600139019</v>
      </c>
      <c r="AC221" t="e">
        <f t="shared" si="361"/>
        <v>#N/A</v>
      </c>
      <c r="AD221" t="e">
        <f t="shared" si="332"/>
        <v>#N/A</v>
      </c>
      <c r="AE221" t="e">
        <f t="shared" si="362"/>
        <v>#N/A</v>
      </c>
      <c r="AF221" t="e">
        <f t="shared" si="363"/>
        <v>#N/A</v>
      </c>
      <c r="AG221" t="e">
        <f t="shared" si="364"/>
        <v>#N/A</v>
      </c>
      <c r="AH221" t="e">
        <f t="shared" si="345"/>
        <v>#N/A</v>
      </c>
      <c r="AI221" t="str">
        <f t="shared" si="346"/>
        <v>done</v>
      </c>
      <c r="AJ221" t="e">
        <f t="shared" si="365"/>
        <v>#N/A</v>
      </c>
      <c r="AK221">
        <f t="shared" si="366"/>
        <v>0</v>
      </c>
      <c r="AL221" t="e">
        <f t="shared" si="347"/>
        <v>#N/A</v>
      </c>
      <c r="AM221" t="e">
        <f t="shared" si="367"/>
        <v>#N/A</v>
      </c>
      <c r="AN221">
        <f t="shared" si="368"/>
        <v>1.1461582852630494</v>
      </c>
      <c r="AP221" t="e">
        <f t="shared" si="369"/>
        <v>#N/A</v>
      </c>
      <c r="AQ221" t="e">
        <f t="shared" si="333"/>
        <v>#N/A</v>
      </c>
      <c r="AR221" t="e">
        <f t="shared" si="370"/>
        <v>#N/A</v>
      </c>
      <c r="AS221" t="e">
        <f t="shared" si="371"/>
        <v>#N/A</v>
      </c>
      <c r="AT221" t="e">
        <f t="shared" si="372"/>
        <v>#N/A</v>
      </c>
      <c r="AU221" t="e">
        <f t="shared" si="348"/>
        <v>#N/A</v>
      </c>
      <c r="AV221" t="str">
        <f t="shared" si="349"/>
        <v>done</v>
      </c>
      <c r="AW221" t="e">
        <f t="shared" si="373"/>
        <v>#N/A</v>
      </c>
      <c r="AX221">
        <f t="shared" si="374"/>
        <v>0</v>
      </c>
      <c r="AY221" t="e">
        <f t="shared" si="350"/>
        <v>#N/A</v>
      </c>
      <c r="AZ221" t="e">
        <f t="shared" si="375"/>
        <v>#N/A</v>
      </c>
      <c r="BA221">
        <f t="shared" si="376"/>
        <v>1.1578989058555726</v>
      </c>
      <c r="BC221" t="e">
        <f t="shared" si="377"/>
        <v>#N/A</v>
      </c>
      <c r="BD221" t="e">
        <f t="shared" si="334"/>
        <v>#N/A</v>
      </c>
      <c r="BE221" t="e">
        <f t="shared" si="378"/>
        <v>#N/A</v>
      </c>
      <c r="BF221" t="e">
        <f t="shared" si="379"/>
        <v>#N/A</v>
      </c>
      <c r="BG221" t="e">
        <f t="shared" si="380"/>
        <v>#N/A</v>
      </c>
      <c r="BH221" t="e">
        <f t="shared" si="351"/>
        <v>#N/A</v>
      </c>
      <c r="BI221" t="str">
        <f t="shared" si="352"/>
        <v>done</v>
      </c>
      <c r="BJ221" t="e">
        <f t="shared" si="381"/>
        <v>#N/A</v>
      </c>
      <c r="BK221">
        <f t="shared" si="382"/>
        <v>0</v>
      </c>
      <c r="BL221" t="e">
        <f t="shared" si="353"/>
        <v>#N/A</v>
      </c>
      <c r="BM221" t="e">
        <f t="shared" si="383"/>
        <v>#N/A</v>
      </c>
      <c r="BN221">
        <f t="shared" si="384"/>
        <v>1.0572219945531807</v>
      </c>
      <c r="BP221" t="e">
        <f t="shared" si="385"/>
        <v>#N/A</v>
      </c>
      <c r="BQ221" t="e">
        <f t="shared" si="335"/>
        <v>#N/A</v>
      </c>
      <c r="BR221" t="e">
        <f t="shared" si="386"/>
        <v>#N/A</v>
      </c>
      <c r="BS221" t="e">
        <f t="shared" si="387"/>
        <v>#N/A</v>
      </c>
      <c r="BT221" t="e">
        <f t="shared" si="388"/>
        <v>#N/A</v>
      </c>
      <c r="BU221" t="e">
        <f t="shared" si="354"/>
        <v>#N/A</v>
      </c>
      <c r="BV221" t="str">
        <f t="shared" si="355"/>
        <v>done</v>
      </c>
      <c r="BW221" t="e">
        <f t="shared" si="389"/>
        <v>#N/A</v>
      </c>
      <c r="BX221">
        <f t="shared" si="390"/>
        <v>0</v>
      </c>
      <c r="BY221" t="e">
        <f t="shared" si="356"/>
        <v>#N/A</v>
      </c>
      <c r="BZ221" t="e">
        <f t="shared" si="391"/>
        <v>#N/A</v>
      </c>
      <c r="CA221">
        <f t="shared" si="392"/>
        <v>0.88811504174370148</v>
      </c>
      <c r="CC221" t="e">
        <f t="shared" si="393"/>
        <v>#N/A</v>
      </c>
      <c r="CD221" t="e">
        <f t="shared" si="336"/>
        <v>#N/A</v>
      </c>
      <c r="CE221" t="e">
        <f t="shared" si="394"/>
        <v>#N/A</v>
      </c>
      <c r="CF221" t="e">
        <f t="shared" si="395"/>
        <v>#N/A</v>
      </c>
      <c r="CG221" t="e">
        <f t="shared" si="396"/>
        <v>#N/A</v>
      </c>
      <c r="CH221" t="e">
        <f t="shared" si="357"/>
        <v>#N/A</v>
      </c>
      <c r="CI221" t="str">
        <f t="shared" si="358"/>
        <v>done</v>
      </c>
      <c r="CJ221" t="e">
        <f t="shared" si="397"/>
        <v>#N/A</v>
      </c>
      <c r="CK221">
        <f t="shared" si="398"/>
        <v>0</v>
      </c>
      <c r="CL221" t="e">
        <f t="shared" si="359"/>
        <v>#N/A</v>
      </c>
      <c r="CM221" t="e">
        <f t="shared" si="399"/>
        <v>#N/A</v>
      </c>
      <c r="CN221">
        <f t="shared" si="400"/>
        <v>0.58029526070053317</v>
      </c>
    </row>
    <row r="222" spans="1:92" x14ac:dyDescent="0.25">
      <c r="A222">
        <v>2.0699999999999998</v>
      </c>
      <c r="B222">
        <f t="shared" si="360"/>
        <v>0.01</v>
      </c>
      <c r="C222">
        <f t="shared" si="341"/>
        <v>0.6</v>
      </c>
      <c r="D222">
        <f t="shared" ref="D222:D253" si="407">D221+(1/108)*(1/10)</f>
        <v>0.56018518518518268</v>
      </c>
      <c r="E222">
        <f t="shared" si="342"/>
        <v>0.93364197530863779</v>
      </c>
      <c r="F222">
        <f t="shared" si="343"/>
        <v>9.3364197530863783E-3</v>
      </c>
      <c r="H222">
        <v>199</v>
      </c>
      <c r="I222">
        <v>19.899999999999999</v>
      </c>
      <c r="J222">
        <f t="shared" si="339"/>
        <v>0.15903199999999901</v>
      </c>
      <c r="K222">
        <f t="shared" si="401"/>
        <v>1.78986</v>
      </c>
      <c r="L222">
        <f t="shared" si="340"/>
        <v>0.88884748806724756</v>
      </c>
      <c r="M222" t="str">
        <f t="shared" si="344"/>
        <v>No Curl</v>
      </c>
      <c r="N222">
        <f t="shared" si="402"/>
        <v>27.962847933333315</v>
      </c>
      <c r="P222" t="e">
        <f t="shared" ref="P222:P232" si="408">P221*(S222/S221)</f>
        <v>#N/A</v>
      </c>
      <c r="Q222" t="e">
        <f t="shared" si="403"/>
        <v>#N/A</v>
      </c>
      <c r="R222" t="e">
        <f t="shared" ref="R222:R232" si="409">VLOOKUP(ROUND(T221,2),$A$15:$D$315,4)</f>
        <v>#N/A</v>
      </c>
      <c r="S222" t="e">
        <f t="shared" ref="S222:S232" si="410">IF(OR(V221="Curl",V221="Weak inital curl"),S221-0.1*(Q222+2*COS(RADIANS(Z221))^2*R222)/$C$3-0.1*(Q222-2*(COS(RADIANS(Z221))*SIN(RADIANS($G$6)))*R222)/$C$3,S221-0.1*(Q222+2*COS(RADIANS(Z221))^2*R222)/$C$3)</f>
        <v>#N/A</v>
      </c>
      <c r="T222" t="e">
        <f t="shared" ref="T222:T232" si="411">T221*(S222/S221)</f>
        <v>#N/A</v>
      </c>
      <c r="U222" t="e">
        <f t="shared" ref="U222:U232" si="412">IF(V221="Curl",U221,(T222-P222)/2)</f>
        <v>#N/A</v>
      </c>
      <c r="V222" t="str">
        <f t="shared" ref="V222:V232" si="413">IF(OR(V221="end of throw",V221="done"),"done",IF(V221="throw progress","beginning of throw",IF(P222+T222&gt;0,IF(AND(P222&lt;1.42,U222&lt;$B$6),"Curl",IF(U222&lt;$B$6,"Weak initial curl","No Curl")),"end of throw")))</f>
        <v>done</v>
      </c>
      <c r="W222" t="e">
        <f t="shared" si="405"/>
        <v>#N/A</v>
      </c>
      <c r="X222">
        <f t="shared" si="406"/>
        <v>0</v>
      </c>
      <c r="Y222" t="e">
        <f t="shared" ref="Y222:Y232" si="414">SQRT((S222+(SIN(60*PI()/180)*U222))^2+(COS(60*PI()/180)*U222)^2)</f>
        <v>#N/A</v>
      </c>
      <c r="Z222" t="e">
        <f t="shared" ref="Z222:Z232" si="415">DEGREES(ATAN(SIN(RADIANS($G$6))*U222/(COS(RADIANS($G$6))*U222+S222)))</f>
        <v>#N/A</v>
      </c>
      <c r="AA222">
        <f t="shared" si="404"/>
        <v>1.1573099600139019</v>
      </c>
      <c r="AC222" t="e">
        <f t="shared" si="361"/>
        <v>#N/A</v>
      </c>
      <c r="AD222" t="e">
        <f t="shared" si="332"/>
        <v>#N/A</v>
      </c>
      <c r="AE222" t="e">
        <f t="shared" si="362"/>
        <v>#N/A</v>
      </c>
      <c r="AF222" t="e">
        <f t="shared" si="363"/>
        <v>#N/A</v>
      </c>
      <c r="AG222" t="e">
        <f t="shared" si="364"/>
        <v>#N/A</v>
      </c>
      <c r="AH222" t="e">
        <f t="shared" si="345"/>
        <v>#N/A</v>
      </c>
      <c r="AI222" t="str">
        <f t="shared" si="346"/>
        <v>done</v>
      </c>
      <c r="AJ222" t="e">
        <f t="shared" si="365"/>
        <v>#N/A</v>
      </c>
      <c r="AK222">
        <f t="shared" si="366"/>
        <v>0</v>
      </c>
      <c r="AL222" t="e">
        <f t="shared" si="347"/>
        <v>#N/A</v>
      </c>
      <c r="AM222" t="e">
        <f t="shared" si="367"/>
        <v>#N/A</v>
      </c>
      <c r="AN222">
        <f t="shared" si="368"/>
        <v>1.1461582852630494</v>
      </c>
      <c r="AP222" t="e">
        <f t="shared" si="369"/>
        <v>#N/A</v>
      </c>
      <c r="AQ222" t="e">
        <f t="shared" si="333"/>
        <v>#N/A</v>
      </c>
      <c r="AR222" t="e">
        <f t="shared" si="370"/>
        <v>#N/A</v>
      </c>
      <c r="AS222" t="e">
        <f t="shared" si="371"/>
        <v>#N/A</v>
      </c>
      <c r="AT222" t="e">
        <f t="shared" si="372"/>
        <v>#N/A</v>
      </c>
      <c r="AU222" t="e">
        <f t="shared" si="348"/>
        <v>#N/A</v>
      </c>
      <c r="AV222" t="str">
        <f t="shared" si="349"/>
        <v>done</v>
      </c>
      <c r="AW222" t="e">
        <f t="shared" si="373"/>
        <v>#N/A</v>
      </c>
      <c r="AX222">
        <f t="shared" si="374"/>
        <v>0</v>
      </c>
      <c r="AY222" t="e">
        <f t="shared" si="350"/>
        <v>#N/A</v>
      </c>
      <c r="AZ222" t="e">
        <f t="shared" si="375"/>
        <v>#N/A</v>
      </c>
      <c r="BA222">
        <f t="shared" si="376"/>
        <v>1.1578989058555726</v>
      </c>
      <c r="BC222" t="e">
        <f t="shared" si="377"/>
        <v>#N/A</v>
      </c>
      <c r="BD222" t="e">
        <f t="shared" si="334"/>
        <v>#N/A</v>
      </c>
      <c r="BE222" t="e">
        <f t="shared" si="378"/>
        <v>#N/A</v>
      </c>
      <c r="BF222" t="e">
        <f t="shared" si="379"/>
        <v>#N/A</v>
      </c>
      <c r="BG222" t="e">
        <f t="shared" si="380"/>
        <v>#N/A</v>
      </c>
      <c r="BH222" t="e">
        <f t="shared" si="351"/>
        <v>#N/A</v>
      </c>
      <c r="BI222" t="str">
        <f t="shared" si="352"/>
        <v>done</v>
      </c>
      <c r="BJ222" t="e">
        <f t="shared" si="381"/>
        <v>#N/A</v>
      </c>
      <c r="BK222">
        <f t="shared" si="382"/>
        <v>0</v>
      </c>
      <c r="BL222" t="e">
        <f t="shared" si="353"/>
        <v>#N/A</v>
      </c>
      <c r="BM222" t="e">
        <f t="shared" si="383"/>
        <v>#N/A</v>
      </c>
      <c r="BN222">
        <f t="shared" si="384"/>
        <v>1.0572219945531807</v>
      </c>
      <c r="BP222" t="e">
        <f t="shared" si="385"/>
        <v>#N/A</v>
      </c>
      <c r="BQ222" t="e">
        <f t="shared" si="335"/>
        <v>#N/A</v>
      </c>
      <c r="BR222" t="e">
        <f t="shared" si="386"/>
        <v>#N/A</v>
      </c>
      <c r="BS222" t="e">
        <f t="shared" si="387"/>
        <v>#N/A</v>
      </c>
      <c r="BT222" t="e">
        <f t="shared" si="388"/>
        <v>#N/A</v>
      </c>
      <c r="BU222" t="e">
        <f t="shared" si="354"/>
        <v>#N/A</v>
      </c>
      <c r="BV222" t="str">
        <f t="shared" si="355"/>
        <v>done</v>
      </c>
      <c r="BW222" t="e">
        <f t="shared" si="389"/>
        <v>#N/A</v>
      </c>
      <c r="BX222">
        <f t="shared" si="390"/>
        <v>0</v>
      </c>
      <c r="BY222" t="e">
        <f t="shared" si="356"/>
        <v>#N/A</v>
      </c>
      <c r="BZ222" t="e">
        <f t="shared" si="391"/>
        <v>#N/A</v>
      </c>
      <c r="CA222">
        <f t="shared" si="392"/>
        <v>0.88811504174370148</v>
      </c>
      <c r="CC222" t="e">
        <f t="shared" si="393"/>
        <v>#N/A</v>
      </c>
      <c r="CD222" t="e">
        <f t="shared" si="336"/>
        <v>#N/A</v>
      </c>
      <c r="CE222" t="e">
        <f t="shared" si="394"/>
        <v>#N/A</v>
      </c>
      <c r="CF222" t="e">
        <f t="shared" si="395"/>
        <v>#N/A</v>
      </c>
      <c r="CG222" t="e">
        <f t="shared" si="396"/>
        <v>#N/A</v>
      </c>
      <c r="CH222" t="e">
        <f t="shared" si="357"/>
        <v>#N/A</v>
      </c>
      <c r="CI222" t="str">
        <f t="shared" si="358"/>
        <v>done</v>
      </c>
      <c r="CJ222" t="e">
        <f t="shared" si="397"/>
        <v>#N/A</v>
      </c>
      <c r="CK222">
        <f t="shared" si="398"/>
        <v>0</v>
      </c>
      <c r="CL222" t="e">
        <f t="shared" si="359"/>
        <v>#N/A</v>
      </c>
      <c r="CM222" t="e">
        <f t="shared" si="399"/>
        <v>#N/A</v>
      </c>
      <c r="CN222">
        <f t="shared" si="400"/>
        <v>0.58029526070053317</v>
      </c>
    </row>
    <row r="223" spans="1:92" x14ac:dyDescent="0.25">
      <c r="A223">
        <v>2.08</v>
      </c>
      <c r="B223">
        <f t="shared" si="360"/>
        <v>0.01</v>
      </c>
      <c r="C223">
        <f t="shared" si="341"/>
        <v>0.6</v>
      </c>
      <c r="D223">
        <f t="shared" si="407"/>
        <v>0.56111111111110856</v>
      </c>
      <c r="E223">
        <f t="shared" si="342"/>
        <v>0.93518518518518101</v>
      </c>
      <c r="F223">
        <f t="shared" si="343"/>
        <v>9.3518518518518109E-3</v>
      </c>
      <c r="H223">
        <v>200</v>
      </c>
      <c r="I223">
        <v>20</v>
      </c>
      <c r="J223">
        <f t="shared" si="339"/>
        <v>0.13911266666666566</v>
      </c>
      <c r="K223">
        <f t="shared" si="401"/>
        <v>1.79274</v>
      </c>
      <c r="L223">
        <f t="shared" si="340"/>
        <v>0.87474638227945656</v>
      </c>
      <c r="M223" t="str">
        <f t="shared" si="344"/>
        <v>No Curl</v>
      </c>
      <c r="N223">
        <f t="shared" si="402"/>
        <v>27.977755166666647</v>
      </c>
      <c r="P223" t="e">
        <f t="shared" si="408"/>
        <v>#N/A</v>
      </c>
      <c r="Q223" t="e">
        <f t="shared" si="403"/>
        <v>#N/A</v>
      </c>
      <c r="R223" t="e">
        <f t="shared" si="409"/>
        <v>#N/A</v>
      </c>
      <c r="S223" t="e">
        <f t="shared" si="410"/>
        <v>#N/A</v>
      </c>
      <c r="T223" t="e">
        <f t="shared" si="411"/>
        <v>#N/A</v>
      </c>
      <c r="U223" t="e">
        <f t="shared" si="412"/>
        <v>#N/A</v>
      </c>
      <c r="V223" t="str">
        <f t="shared" si="413"/>
        <v>done</v>
      </c>
      <c r="W223" t="e">
        <f t="shared" si="405"/>
        <v>#N/A</v>
      </c>
      <c r="X223">
        <f t="shared" si="406"/>
        <v>0</v>
      </c>
      <c r="Y223" t="e">
        <f t="shared" si="414"/>
        <v>#N/A</v>
      </c>
      <c r="Z223" t="e">
        <f t="shared" si="415"/>
        <v>#N/A</v>
      </c>
      <c r="AA223">
        <f t="shared" si="404"/>
        <v>1.1573099600139019</v>
      </c>
      <c r="AC223" t="e">
        <f t="shared" si="361"/>
        <v>#N/A</v>
      </c>
      <c r="AD223" t="e">
        <f t="shared" si="332"/>
        <v>#N/A</v>
      </c>
      <c r="AE223" t="e">
        <f t="shared" si="362"/>
        <v>#N/A</v>
      </c>
      <c r="AF223" t="e">
        <f t="shared" si="363"/>
        <v>#N/A</v>
      </c>
      <c r="AG223" t="e">
        <f t="shared" si="364"/>
        <v>#N/A</v>
      </c>
      <c r="AH223" t="e">
        <f t="shared" si="345"/>
        <v>#N/A</v>
      </c>
      <c r="AI223" t="str">
        <f t="shared" si="346"/>
        <v>done</v>
      </c>
      <c r="AJ223" t="e">
        <f t="shared" si="365"/>
        <v>#N/A</v>
      </c>
      <c r="AK223">
        <f t="shared" si="366"/>
        <v>0</v>
      </c>
      <c r="AL223" t="e">
        <f t="shared" si="347"/>
        <v>#N/A</v>
      </c>
      <c r="AM223" t="e">
        <f t="shared" si="367"/>
        <v>#N/A</v>
      </c>
      <c r="AN223">
        <f t="shared" si="368"/>
        <v>1.1461582852630494</v>
      </c>
      <c r="AP223" t="e">
        <f t="shared" si="369"/>
        <v>#N/A</v>
      </c>
      <c r="AQ223" t="e">
        <f t="shared" si="333"/>
        <v>#N/A</v>
      </c>
      <c r="AR223" t="e">
        <f t="shared" si="370"/>
        <v>#N/A</v>
      </c>
      <c r="AS223" t="e">
        <f t="shared" si="371"/>
        <v>#N/A</v>
      </c>
      <c r="AT223" t="e">
        <f t="shared" si="372"/>
        <v>#N/A</v>
      </c>
      <c r="AU223" t="e">
        <f t="shared" si="348"/>
        <v>#N/A</v>
      </c>
      <c r="AV223" t="str">
        <f t="shared" si="349"/>
        <v>done</v>
      </c>
      <c r="AW223" t="e">
        <f t="shared" si="373"/>
        <v>#N/A</v>
      </c>
      <c r="AX223">
        <f t="shared" si="374"/>
        <v>0</v>
      </c>
      <c r="AY223" t="e">
        <f t="shared" si="350"/>
        <v>#N/A</v>
      </c>
      <c r="AZ223" t="e">
        <f t="shared" si="375"/>
        <v>#N/A</v>
      </c>
      <c r="BA223">
        <f t="shared" si="376"/>
        <v>1.1578989058555726</v>
      </c>
      <c r="BC223" t="e">
        <f t="shared" si="377"/>
        <v>#N/A</v>
      </c>
      <c r="BD223" t="e">
        <f t="shared" si="334"/>
        <v>#N/A</v>
      </c>
      <c r="BE223" t="e">
        <f t="shared" si="378"/>
        <v>#N/A</v>
      </c>
      <c r="BF223" t="e">
        <f t="shared" si="379"/>
        <v>#N/A</v>
      </c>
      <c r="BG223" t="e">
        <f t="shared" si="380"/>
        <v>#N/A</v>
      </c>
      <c r="BH223" t="e">
        <f t="shared" si="351"/>
        <v>#N/A</v>
      </c>
      <c r="BI223" t="str">
        <f t="shared" si="352"/>
        <v>done</v>
      </c>
      <c r="BJ223" t="e">
        <f t="shared" si="381"/>
        <v>#N/A</v>
      </c>
      <c r="BK223">
        <f t="shared" si="382"/>
        <v>0</v>
      </c>
      <c r="BL223" t="e">
        <f t="shared" si="353"/>
        <v>#N/A</v>
      </c>
      <c r="BM223" t="e">
        <f t="shared" si="383"/>
        <v>#N/A</v>
      </c>
      <c r="BN223">
        <f t="shared" si="384"/>
        <v>1.0572219945531807</v>
      </c>
      <c r="BP223" t="e">
        <f t="shared" si="385"/>
        <v>#N/A</v>
      </c>
      <c r="BQ223" t="e">
        <f t="shared" si="335"/>
        <v>#N/A</v>
      </c>
      <c r="BR223" t="e">
        <f t="shared" si="386"/>
        <v>#N/A</v>
      </c>
      <c r="BS223" t="e">
        <f t="shared" si="387"/>
        <v>#N/A</v>
      </c>
      <c r="BT223" t="e">
        <f t="shared" si="388"/>
        <v>#N/A</v>
      </c>
      <c r="BU223" t="e">
        <f t="shared" si="354"/>
        <v>#N/A</v>
      </c>
      <c r="BV223" t="str">
        <f t="shared" si="355"/>
        <v>done</v>
      </c>
      <c r="BW223" t="e">
        <f t="shared" si="389"/>
        <v>#N/A</v>
      </c>
      <c r="BX223">
        <f t="shared" si="390"/>
        <v>0</v>
      </c>
      <c r="BY223" t="e">
        <f t="shared" si="356"/>
        <v>#N/A</v>
      </c>
      <c r="BZ223" t="e">
        <f t="shared" si="391"/>
        <v>#N/A</v>
      </c>
      <c r="CA223">
        <f t="shared" si="392"/>
        <v>0.88811504174370148</v>
      </c>
      <c r="CC223" t="e">
        <f t="shared" si="393"/>
        <v>#N/A</v>
      </c>
      <c r="CD223" t="e">
        <f t="shared" si="336"/>
        <v>#N/A</v>
      </c>
      <c r="CE223" t="e">
        <f t="shared" si="394"/>
        <v>#N/A</v>
      </c>
      <c r="CF223" t="e">
        <f t="shared" si="395"/>
        <v>#N/A</v>
      </c>
      <c r="CG223" t="e">
        <f t="shared" si="396"/>
        <v>#N/A</v>
      </c>
      <c r="CH223" t="e">
        <f t="shared" si="357"/>
        <v>#N/A</v>
      </c>
      <c r="CI223" t="str">
        <f t="shared" si="358"/>
        <v>done</v>
      </c>
      <c r="CJ223" t="e">
        <f t="shared" si="397"/>
        <v>#N/A</v>
      </c>
      <c r="CK223">
        <f t="shared" si="398"/>
        <v>0</v>
      </c>
      <c r="CL223" t="e">
        <f t="shared" si="359"/>
        <v>#N/A</v>
      </c>
      <c r="CM223" t="e">
        <f t="shared" si="399"/>
        <v>#N/A</v>
      </c>
      <c r="CN223">
        <f t="shared" si="400"/>
        <v>0.58029526070053317</v>
      </c>
    </row>
    <row r="224" spans="1:92" x14ac:dyDescent="0.25">
      <c r="A224">
        <v>2.09</v>
      </c>
      <c r="B224">
        <f t="shared" si="360"/>
        <v>0.01</v>
      </c>
      <c r="C224">
        <f t="shared" si="341"/>
        <v>0.6</v>
      </c>
      <c r="D224">
        <f t="shared" si="407"/>
        <v>0.56203703703703445</v>
      </c>
      <c r="E224">
        <f t="shared" si="342"/>
        <v>0.93672839506172412</v>
      </c>
      <c r="F224">
        <f t="shared" si="343"/>
        <v>9.3672839506172417E-3</v>
      </c>
      <c r="H224">
        <v>201</v>
      </c>
      <c r="I224">
        <v>20.100000000000001</v>
      </c>
      <c r="J224">
        <f t="shared" si="339"/>
        <v>0.11916666666666566</v>
      </c>
      <c r="K224">
        <f t="shared" si="401"/>
        <v>1.79514</v>
      </c>
      <c r="L224">
        <f t="shared" si="340"/>
        <v>0.85661981415543165</v>
      </c>
      <c r="M224" t="str">
        <f t="shared" si="344"/>
        <v>No Curl</v>
      </c>
      <c r="N224">
        <f t="shared" si="402"/>
        <v>27.990669133333313</v>
      </c>
      <c r="P224" t="e">
        <f t="shared" si="408"/>
        <v>#N/A</v>
      </c>
      <c r="Q224" t="e">
        <f t="shared" si="403"/>
        <v>#N/A</v>
      </c>
      <c r="R224" t="e">
        <f t="shared" si="409"/>
        <v>#N/A</v>
      </c>
      <c r="S224" t="e">
        <f t="shared" si="410"/>
        <v>#N/A</v>
      </c>
      <c r="T224" t="e">
        <f t="shared" si="411"/>
        <v>#N/A</v>
      </c>
      <c r="U224" t="e">
        <f t="shared" si="412"/>
        <v>#N/A</v>
      </c>
      <c r="V224" t="str">
        <f t="shared" si="413"/>
        <v>done</v>
      </c>
      <c r="W224" t="e">
        <f t="shared" si="405"/>
        <v>#N/A</v>
      </c>
      <c r="X224">
        <f t="shared" si="406"/>
        <v>0</v>
      </c>
      <c r="Y224" t="e">
        <f t="shared" si="414"/>
        <v>#N/A</v>
      </c>
      <c r="Z224" t="e">
        <f t="shared" si="415"/>
        <v>#N/A</v>
      </c>
      <c r="AA224">
        <f t="shared" si="404"/>
        <v>1.1573099600139019</v>
      </c>
      <c r="AC224" t="e">
        <f t="shared" si="361"/>
        <v>#N/A</v>
      </c>
      <c r="AD224" t="e">
        <f t="shared" si="332"/>
        <v>#N/A</v>
      </c>
      <c r="AE224" t="e">
        <f t="shared" si="362"/>
        <v>#N/A</v>
      </c>
      <c r="AF224" t="e">
        <f t="shared" si="363"/>
        <v>#N/A</v>
      </c>
      <c r="AG224" t="e">
        <f t="shared" si="364"/>
        <v>#N/A</v>
      </c>
      <c r="AH224" t="e">
        <f t="shared" si="345"/>
        <v>#N/A</v>
      </c>
      <c r="AI224" t="str">
        <f t="shared" si="346"/>
        <v>done</v>
      </c>
      <c r="AJ224" t="e">
        <f t="shared" si="365"/>
        <v>#N/A</v>
      </c>
      <c r="AK224">
        <f t="shared" si="366"/>
        <v>0</v>
      </c>
      <c r="AL224" t="e">
        <f t="shared" si="347"/>
        <v>#N/A</v>
      </c>
      <c r="AM224" t="e">
        <f t="shared" si="367"/>
        <v>#N/A</v>
      </c>
      <c r="AN224">
        <f t="shared" si="368"/>
        <v>1.1461582852630494</v>
      </c>
      <c r="AP224" t="e">
        <f t="shared" si="369"/>
        <v>#N/A</v>
      </c>
      <c r="AQ224" t="e">
        <f t="shared" si="333"/>
        <v>#N/A</v>
      </c>
      <c r="AR224" t="e">
        <f t="shared" si="370"/>
        <v>#N/A</v>
      </c>
      <c r="AS224" t="e">
        <f t="shared" si="371"/>
        <v>#N/A</v>
      </c>
      <c r="AT224" t="e">
        <f t="shared" si="372"/>
        <v>#N/A</v>
      </c>
      <c r="AU224" t="e">
        <f t="shared" si="348"/>
        <v>#N/A</v>
      </c>
      <c r="AV224" t="str">
        <f t="shared" si="349"/>
        <v>done</v>
      </c>
      <c r="AW224" t="e">
        <f t="shared" si="373"/>
        <v>#N/A</v>
      </c>
      <c r="AX224">
        <f t="shared" si="374"/>
        <v>0</v>
      </c>
      <c r="AY224" t="e">
        <f t="shared" si="350"/>
        <v>#N/A</v>
      </c>
      <c r="AZ224" t="e">
        <f t="shared" si="375"/>
        <v>#N/A</v>
      </c>
      <c r="BA224">
        <f t="shared" si="376"/>
        <v>1.1578989058555726</v>
      </c>
      <c r="BC224" t="e">
        <f t="shared" si="377"/>
        <v>#N/A</v>
      </c>
      <c r="BD224" t="e">
        <f t="shared" si="334"/>
        <v>#N/A</v>
      </c>
      <c r="BE224" t="e">
        <f t="shared" si="378"/>
        <v>#N/A</v>
      </c>
      <c r="BF224" t="e">
        <f t="shared" si="379"/>
        <v>#N/A</v>
      </c>
      <c r="BG224" t="e">
        <f t="shared" si="380"/>
        <v>#N/A</v>
      </c>
      <c r="BH224" t="e">
        <f t="shared" si="351"/>
        <v>#N/A</v>
      </c>
      <c r="BI224" t="str">
        <f t="shared" si="352"/>
        <v>done</v>
      </c>
      <c r="BJ224" t="e">
        <f t="shared" si="381"/>
        <v>#N/A</v>
      </c>
      <c r="BK224">
        <f t="shared" si="382"/>
        <v>0</v>
      </c>
      <c r="BL224" t="e">
        <f t="shared" si="353"/>
        <v>#N/A</v>
      </c>
      <c r="BM224" t="e">
        <f t="shared" si="383"/>
        <v>#N/A</v>
      </c>
      <c r="BN224">
        <f t="shared" si="384"/>
        <v>1.0572219945531807</v>
      </c>
      <c r="BP224" t="e">
        <f t="shared" si="385"/>
        <v>#N/A</v>
      </c>
      <c r="BQ224" t="e">
        <f t="shared" si="335"/>
        <v>#N/A</v>
      </c>
      <c r="BR224" t="e">
        <f t="shared" si="386"/>
        <v>#N/A</v>
      </c>
      <c r="BS224" t="e">
        <f t="shared" si="387"/>
        <v>#N/A</v>
      </c>
      <c r="BT224" t="e">
        <f t="shared" si="388"/>
        <v>#N/A</v>
      </c>
      <c r="BU224" t="e">
        <f t="shared" si="354"/>
        <v>#N/A</v>
      </c>
      <c r="BV224" t="str">
        <f t="shared" si="355"/>
        <v>done</v>
      </c>
      <c r="BW224" t="e">
        <f t="shared" si="389"/>
        <v>#N/A</v>
      </c>
      <c r="BX224">
        <f t="shared" si="390"/>
        <v>0</v>
      </c>
      <c r="BY224" t="e">
        <f t="shared" si="356"/>
        <v>#N/A</v>
      </c>
      <c r="BZ224" t="e">
        <f t="shared" si="391"/>
        <v>#N/A</v>
      </c>
      <c r="CA224">
        <f t="shared" si="392"/>
        <v>0.88811504174370148</v>
      </c>
      <c r="CC224" t="e">
        <f t="shared" si="393"/>
        <v>#N/A</v>
      </c>
      <c r="CD224" t="e">
        <f t="shared" si="336"/>
        <v>#N/A</v>
      </c>
      <c r="CE224" t="e">
        <f t="shared" si="394"/>
        <v>#N/A</v>
      </c>
      <c r="CF224" t="e">
        <f t="shared" si="395"/>
        <v>#N/A</v>
      </c>
      <c r="CG224" t="e">
        <f t="shared" si="396"/>
        <v>#N/A</v>
      </c>
      <c r="CH224" t="e">
        <f t="shared" si="357"/>
        <v>#N/A</v>
      </c>
      <c r="CI224" t="str">
        <f t="shared" si="358"/>
        <v>done</v>
      </c>
      <c r="CJ224" t="e">
        <f t="shared" si="397"/>
        <v>#N/A</v>
      </c>
      <c r="CK224">
        <f t="shared" si="398"/>
        <v>0</v>
      </c>
      <c r="CL224" t="e">
        <f t="shared" si="359"/>
        <v>#N/A</v>
      </c>
      <c r="CM224" t="e">
        <f t="shared" si="399"/>
        <v>#N/A</v>
      </c>
      <c r="CN224">
        <f t="shared" si="400"/>
        <v>0.58029526070053317</v>
      </c>
    </row>
    <row r="225" spans="1:92" x14ac:dyDescent="0.25">
      <c r="A225">
        <v>2.1</v>
      </c>
      <c r="B225">
        <f t="shared" si="360"/>
        <v>0.01</v>
      </c>
      <c r="C225">
        <f t="shared" si="341"/>
        <v>0.6</v>
      </c>
      <c r="D225">
        <f t="shared" si="407"/>
        <v>0.56296296296296033</v>
      </c>
      <c r="E225">
        <f t="shared" si="342"/>
        <v>0.93827160493826722</v>
      </c>
      <c r="F225">
        <f t="shared" si="343"/>
        <v>9.3827160493826726E-3</v>
      </c>
      <c r="H225">
        <v>202</v>
      </c>
      <c r="I225">
        <v>20.2</v>
      </c>
      <c r="J225">
        <f t="shared" si="339"/>
        <v>9.9199333333332321E-2</v>
      </c>
      <c r="K225">
        <f t="shared" si="401"/>
        <v>1.7970599999999999</v>
      </c>
      <c r="L225">
        <f t="shared" si="340"/>
        <v>0.83244195804195664</v>
      </c>
      <c r="M225" t="str">
        <f t="shared" si="344"/>
        <v>No Curl</v>
      </c>
      <c r="N225">
        <f t="shared" si="402"/>
        <v>28.001587433333313</v>
      </c>
      <c r="P225" t="e">
        <f t="shared" si="408"/>
        <v>#N/A</v>
      </c>
      <c r="Q225" t="e">
        <f t="shared" si="403"/>
        <v>#N/A</v>
      </c>
      <c r="R225" t="e">
        <f t="shared" si="409"/>
        <v>#N/A</v>
      </c>
      <c r="S225" t="e">
        <f t="shared" si="410"/>
        <v>#N/A</v>
      </c>
      <c r="T225" t="e">
        <f t="shared" si="411"/>
        <v>#N/A</v>
      </c>
      <c r="U225" t="e">
        <f t="shared" si="412"/>
        <v>#N/A</v>
      </c>
      <c r="V225" t="str">
        <f t="shared" si="413"/>
        <v>done</v>
      </c>
      <c r="W225" t="e">
        <f t="shared" si="405"/>
        <v>#N/A</v>
      </c>
      <c r="X225">
        <f t="shared" si="406"/>
        <v>0</v>
      </c>
      <c r="Y225" t="e">
        <f t="shared" si="414"/>
        <v>#N/A</v>
      </c>
      <c r="Z225" t="e">
        <f t="shared" si="415"/>
        <v>#N/A</v>
      </c>
      <c r="AA225">
        <f t="shared" si="404"/>
        <v>1.1573099600139019</v>
      </c>
      <c r="AC225" t="e">
        <f t="shared" si="361"/>
        <v>#N/A</v>
      </c>
      <c r="AD225" t="e">
        <f t="shared" si="332"/>
        <v>#N/A</v>
      </c>
      <c r="AE225" t="e">
        <f t="shared" si="362"/>
        <v>#N/A</v>
      </c>
      <c r="AF225" t="e">
        <f t="shared" si="363"/>
        <v>#N/A</v>
      </c>
      <c r="AG225" t="e">
        <f t="shared" si="364"/>
        <v>#N/A</v>
      </c>
      <c r="AH225" t="e">
        <f t="shared" si="345"/>
        <v>#N/A</v>
      </c>
      <c r="AI225" t="str">
        <f t="shared" si="346"/>
        <v>done</v>
      </c>
      <c r="AJ225" t="e">
        <f t="shared" si="365"/>
        <v>#N/A</v>
      </c>
      <c r="AK225">
        <f t="shared" si="366"/>
        <v>0</v>
      </c>
      <c r="AL225" t="e">
        <f t="shared" si="347"/>
        <v>#N/A</v>
      </c>
      <c r="AM225" t="e">
        <f t="shared" si="367"/>
        <v>#N/A</v>
      </c>
      <c r="AN225">
        <f t="shared" si="368"/>
        <v>1.1461582852630494</v>
      </c>
      <c r="AP225" t="e">
        <f t="shared" si="369"/>
        <v>#N/A</v>
      </c>
      <c r="AQ225" t="e">
        <f t="shared" si="333"/>
        <v>#N/A</v>
      </c>
      <c r="AR225" t="e">
        <f t="shared" si="370"/>
        <v>#N/A</v>
      </c>
      <c r="AS225" t="e">
        <f t="shared" si="371"/>
        <v>#N/A</v>
      </c>
      <c r="AT225" t="e">
        <f t="shared" si="372"/>
        <v>#N/A</v>
      </c>
      <c r="AU225" t="e">
        <f t="shared" si="348"/>
        <v>#N/A</v>
      </c>
      <c r="AV225" t="str">
        <f t="shared" si="349"/>
        <v>done</v>
      </c>
      <c r="AW225" t="e">
        <f t="shared" si="373"/>
        <v>#N/A</v>
      </c>
      <c r="AX225">
        <f t="shared" si="374"/>
        <v>0</v>
      </c>
      <c r="AY225" t="e">
        <f t="shared" si="350"/>
        <v>#N/A</v>
      </c>
      <c r="AZ225" t="e">
        <f t="shared" si="375"/>
        <v>#N/A</v>
      </c>
      <c r="BA225">
        <f t="shared" si="376"/>
        <v>1.1578989058555726</v>
      </c>
      <c r="BC225" t="e">
        <f t="shared" si="377"/>
        <v>#N/A</v>
      </c>
      <c r="BD225" t="e">
        <f t="shared" si="334"/>
        <v>#N/A</v>
      </c>
      <c r="BE225" t="e">
        <f t="shared" si="378"/>
        <v>#N/A</v>
      </c>
      <c r="BF225" t="e">
        <f t="shared" si="379"/>
        <v>#N/A</v>
      </c>
      <c r="BG225" t="e">
        <f t="shared" si="380"/>
        <v>#N/A</v>
      </c>
      <c r="BH225" t="e">
        <f t="shared" si="351"/>
        <v>#N/A</v>
      </c>
      <c r="BI225" t="str">
        <f t="shared" si="352"/>
        <v>done</v>
      </c>
      <c r="BJ225" t="e">
        <f t="shared" si="381"/>
        <v>#N/A</v>
      </c>
      <c r="BK225">
        <f t="shared" si="382"/>
        <v>0</v>
      </c>
      <c r="BL225" t="e">
        <f t="shared" si="353"/>
        <v>#N/A</v>
      </c>
      <c r="BM225" t="e">
        <f t="shared" si="383"/>
        <v>#N/A</v>
      </c>
      <c r="BN225">
        <f t="shared" si="384"/>
        <v>1.0572219945531807</v>
      </c>
      <c r="BP225" t="e">
        <f t="shared" si="385"/>
        <v>#N/A</v>
      </c>
      <c r="BQ225" t="e">
        <f t="shared" si="335"/>
        <v>#N/A</v>
      </c>
      <c r="BR225" t="e">
        <f t="shared" si="386"/>
        <v>#N/A</v>
      </c>
      <c r="BS225" t="e">
        <f t="shared" si="387"/>
        <v>#N/A</v>
      </c>
      <c r="BT225" t="e">
        <f t="shared" si="388"/>
        <v>#N/A</v>
      </c>
      <c r="BU225" t="e">
        <f t="shared" si="354"/>
        <v>#N/A</v>
      </c>
      <c r="BV225" t="str">
        <f t="shared" si="355"/>
        <v>done</v>
      </c>
      <c r="BW225" t="e">
        <f t="shared" si="389"/>
        <v>#N/A</v>
      </c>
      <c r="BX225">
        <f t="shared" si="390"/>
        <v>0</v>
      </c>
      <c r="BY225" t="e">
        <f t="shared" si="356"/>
        <v>#N/A</v>
      </c>
      <c r="BZ225" t="e">
        <f t="shared" si="391"/>
        <v>#N/A</v>
      </c>
      <c r="CA225">
        <f t="shared" si="392"/>
        <v>0.88811504174370148</v>
      </c>
      <c r="CC225" t="e">
        <f t="shared" si="393"/>
        <v>#N/A</v>
      </c>
      <c r="CD225" t="e">
        <f t="shared" si="336"/>
        <v>#N/A</v>
      </c>
      <c r="CE225" t="e">
        <f t="shared" si="394"/>
        <v>#N/A</v>
      </c>
      <c r="CF225" t="e">
        <f t="shared" si="395"/>
        <v>#N/A</v>
      </c>
      <c r="CG225" t="e">
        <f t="shared" si="396"/>
        <v>#N/A</v>
      </c>
      <c r="CH225" t="e">
        <f t="shared" si="357"/>
        <v>#N/A</v>
      </c>
      <c r="CI225" t="str">
        <f t="shared" si="358"/>
        <v>done</v>
      </c>
      <c r="CJ225" t="e">
        <f t="shared" si="397"/>
        <v>#N/A</v>
      </c>
      <c r="CK225">
        <f t="shared" si="398"/>
        <v>0</v>
      </c>
      <c r="CL225" t="e">
        <f t="shared" si="359"/>
        <v>#N/A</v>
      </c>
      <c r="CM225" t="e">
        <f t="shared" si="399"/>
        <v>#N/A</v>
      </c>
      <c r="CN225">
        <f t="shared" si="400"/>
        <v>0.58029526070053317</v>
      </c>
    </row>
    <row r="226" spans="1:92" x14ac:dyDescent="0.25">
      <c r="A226">
        <v>2.11</v>
      </c>
      <c r="B226">
        <f t="shared" si="360"/>
        <v>0.01</v>
      </c>
      <c r="C226">
        <f t="shared" si="341"/>
        <v>0.6</v>
      </c>
      <c r="D226">
        <f t="shared" si="407"/>
        <v>0.56388888888888622</v>
      </c>
      <c r="E226">
        <f t="shared" si="342"/>
        <v>0.93981481481481044</v>
      </c>
      <c r="F226">
        <f t="shared" si="343"/>
        <v>9.3981481481481052E-3</v>
      </c>
      <c r="H226">
        <v>203</v>
      </c>
      <c r="I226">
        <v>20.3</v>
      </c>
      <c r="J226">
        <f t="shared" si="339"/>
        <v>7.9215999999998982E-2</v>
      </c>
      <c r="K226">
        <f t="shared" si="401"/>
        <v>1.7985</v>
      </c>
      <c r="L226">
        <f t="shared" si="340"/>
        <v>0.79855375372146109</v>
      </c>
      <c r="M226" t="str">
        <f t="shared" si="344"/>
        <v>No Curl</v>
      </c>
      <c r="N226">
        <f t="shared" si="402"/>
        <v>28.010508199999979</v>
      </c>
      <c r="P226" t="e">
        <f t="shared" si="408"/>
        <v>#N/A</v>
      </c>
      <c r="Q226" t="e">
        <f t="shared" si="403"/>
        <v>#N/A</v>
      </c>
      <c r="R226" t="e">
        <f t="shared" si="409"/>
        <v>#N/A</v>
      </c>
      <c r="S226" t="e">
        <f t="shared" si="410"/>
        <v>#N/A</v>
      </c>
      <c r="T226" t="e">
        <f t="shared" si="411"/>
        <v>#N/A</v>
      </c>
      <c r="U226" t="e">
        <f t="shared" si="412"/>
        <v>#N/A</v>
      </c>
      <c r="V226" t="str">
        <f t="shared" si="413"/>
        <v>done</v>
      </c>
      <c r="W226" t="e">
        <f t="shared" si="405"/>
        <v>#N/A</v>
      </c>
      <c r="X226">
        <f t="shared" si="406"/>
        <v>0</v>
      </c>
      <c r="Y226" t="e">
        <f t="shared" si="414"/>
        <v>#N/A</v>
      </c>
      <c r="Z226" t="e">
        <f t="shared" si="415"/>
        <v>#N/A</v>
      </c>
      <c r="AA226">
        <f t="shared" si="404"/>
        <v>1.1573099600139019</v>
      </c>
      <c r="AC226" t="e">
        <f t="shared" si="361"/>
        <v>#N/A</v>
      </c>
      <c r="AD226" t="e">
        <f t="shared" si="332"/>
        <v>#N/A</v>
      </c>
      <c r="AE226" t="e">
        <f t="shared" si="362"/>
        <v>#N/A</v>
      </c>
      <c r="AF226" t="e">
        <f t="shared" si="363"/>
        <v>#N/A</v>
      </c>
      <c r="AG226" t="e">
        <f t="shared" si="364"/>
        <v>#N/A</v>
      </c>
      <c r="AH226" t="e">
        <f t="shared" si="345"/>
        <v>#N/A</v>
      </c>
      <c r="AI226" t="str">
        <f t="shared" si="346"/>
        <v>done</v>
      </c>
      <c r="AJ226" t="e">
        <f t="shared" si="365"/>
        <v>#N/A</v>
      </c>
      <c r="AK226">
        <f t="shared" si="366"/>
        <v>0</v>
      </c>
      <c r="AL226" t="e">
        <f t="shared" si="347"/>
        <v>#N/A</v>
      </c>
      <c r="AM226" t="e">
        <f t="shared" si="367"/>
        <v>#N/A</v>
      </c>
      <c r="AN226">
        <f t="shared" si="368"/>
        <v>1.1461582852630494</v>
      </c>
      <c r="AP226" t="e">
        <f t="shared" si="369"/>
        <v>#N/A</v>
      </c>
      <c r="AQ226" t="e">
        <f t="shared" si="333"/>
        <v>#N/A</v>
      </c>
      <c r="AR226" t="e">
        <f t="shared" si="370"/>
        <v>#N/A</v>
      </c>
      <c r="AS226" t="e">
        <f t="shared" si="371"/>
        <v>#N/A</v>
      </c>
      <c r="AT226" t="e">
        <f t="shared" si="372"/>
        <v>#N/A</v>
      </c>
      <c r="AU226" t="e">
        <f t="shared" si="348"/>
        <v>#N/A</v>
      </c>
      <c r="AV226" t="str">
        <f t="shared" si="349"/>
        <v>done</v>
      </c>
      <c r="AW226" t="e">
        <f t="shared" si="373"/>
        <v>#N/A</v>
      </c>
      <c r="AX226">
        <f t="shared" si="374"/>
        <v>0</v>
      </c>
      <c r="AY226" t="e">
        <f t="shared" si="350"/>
        <v>#N/A</v>
      </c>
      <c r="AZ226" t="e">
        <f t="shared" si="375"/>
        <v>#N/A</v>
      </c>
      <c r="BA226">
        <f t="shared" si="376"/>
        <v>1.1578989058555726</v>
      </c>
      <c r="BC226" t="e">
        <f t="shared" si="377"/>
        <v>#N/A</v>
      </c>
      <c r="BD226" t="e">
        <f t="shared" si="334"/>
        <v>#N/A</v>
      </c>
      <c r="BE226" t="e">
        <f t="shared" si="378"/>
        <v>#N/A</v>
      </c>
      <c r="BF226" t="e">
        <f t="shared" si="379"/>
        <v>#N/A</v>
      </c>
      <c r="BG226" t="e">
        <f t="shared" si="380"/>
        <v>#N/A</v>
      </c>
      <c r="BH226" t="e">
        <f t="shared" si="351"/>
        <v>#N/A</v>
      </c>
      <c r="BI226" t="str">
        <f t="shared" si="352"/>
        <v>done</v>
      </c>
      <c r="BJ226" t="e">
        <f t="shared" si="381"/>
        <v>#N/A</v>
      </c>
      <c r="BK226">
        <f t="shared" si="382"/>
        <v>0</v>
      </c>
      <c r="BL226" t="e">
        <f t="shared" si="353"/>
        <v>#N/A</v>
      </c>
      <c r="BM226" t="e">
        <f t="shared" si="383"/>
        <v>#N/A</v>
      </c>
      <c r="BN226">
        <f t="shared" si="384"/>
        <v>1.0572219945531807</v>
      </c>
      <c r="BP226" t="e">
        <f t="shared" si="385"/>
        <v>#N/A</v>
      </c>
      <c r="BQ226" t="e">
        <f t="shared" si="335"/>
        <v>#N/A</v>
      </c>
      <c r="BR226" t="e">
        <f t="shared" si="386"/>
        <v>#N/A</v>
      </c>
      <c r="BS226" t="e">
        <f t="shared" si="387"/>
        <v>#N/A</v>
      </c>
      <c r="BT226" t="e">
        <f t="shared" si="388"/>
        <v>#N/A</v>
      </c>
      <c r="BU226" t="e">
        <f t="shared" si="354"/>
        <v>#N/A</v>
      </c>
      <c r="BV226" t="str">
        <f t="shared" si="355"/>
        <v>done</v>
      </c>
      <c r="BW226" t="e">
        <f t="shared" si="389"/>
        <v>#N/A</v>
      </c>
      <c r="BX226">
        <f t="shared" si="390"/>
        <v>0</v>
      </c>
      <c r="BY226" t="e">
        <f t="shared" si="356"/>
        <v>#N/A</v>
      </c>
      <c r="BZ226" t="e">
        <f t="shared" si="391"/>
        <v>#N/A</v>
      </c>
      <c r="CA226">
        <f t="shared" si="392"/>
        <v>0.88811504174370148</v>
      </c>
      <c r="CC226" t="e">
        <f t="shared" si="393"/>
        <v>#N/A</v>
      </c>
      <c r="CD226" t="e">
        <f t="shared" si="336"/>
        <v>#N/A</v>
      </c>
      <c r="CE226" t="e">
        <f t="shared" si="394"/>
        <v>#N/A</v>
      </c>
      <c r="CF226" t="e">
        <f t="shared" si="395"/>
        <v>#N/A</v>
      </c>
      <c r="CG226" t="e">
        <f t="shared" si="396"/>
        <v>#N/A</v>
      </c>
      <c r="CH226" t="e">
        <f t="shared" si="357"/>
        <v>#N/A</v>
      </c>
      <c r="CI226" t="str">
        <f t="shared" si="358"/>
        <v>done</v>
      </c>
      <c r="CJ226" t="e">
        <f t="shared" si="397"/>
        <v>#N/A</v>
      </c>
      <c r="CK226">
        <f t="shared" si="398"/>
        <v>0</v>
      </c>
      <c r="CL226" t="e">
        <f t="shared" si="359"/>
        <v>#N/A</v>
      </c>
      <c r="CM226" t="e">
        <f t="shared" si="399"/>
        <v>#N/A</v>
      </c>
      <c r="CN226">
        <f t="shared" si="400"/>
        <v>0.58029526070053317</v>
      </c>
    </row>
    <row r="227" spans="1:92" x14ac:dyDescent="0.25">
      <c r="A227">
        <v>2.12</v>
      </c>
      <c r="B227">
        <f t="shared" si="360"/>
        <v>0.01</v>
      </c>
      <c r="C227">
        <f t="shared" si="341"/>
        <v>0.6</v>
      </c>
      <c r="D227">
        <f t="shared" si="407"/>
        <v>0.56481481481481211</v>
      </c>
      <c r="E227">
        <f t="shared" si="342"/>
        <v>0.94135802469135355</v>
      </c>
      <c r="F227">
        <f t="shared" si="343"/>
        <v>9.413580246913536E-3</v>
      </c>
      <c r="H227">
        <v>204</v>
      </c>
      <c r="I227">
        <v>20.399999999999999</v>
      </c>
      <c r="J227">
        <f t="shared" si="339"/>
        <v>5.9221999999998984E-2</v>
      </c>
      <c r="K227">
        <f t="shared" si="401"/>
        <v>1.7994600000000001</v>
      </c>
      <c r="L227">
        <f t="shared" si="340"/>
        <v>0.74760149464754277</v>
      </c>
      <c r="M227" t="str">
        <f t="shared" si="344"/>
        <v>No Curl</v>
      </c>
      <c r="N227">
        <f t="shared" si="402"/>
        <v>28.017430099999977</v>
      </c>
      <c r="P227" t="e">
        <f t="shared" si="408"/>
        <v>#N/A</v>
      </c>
      <c r="Q227" t="e">
        <f t="shared" si="403"/>
        <v>#N/A</v>
      </c>
      <c r="R227" t="e">
        <f t="shared" si="409"/>
        <v>#N/A</v>
      </c>
      <c r="S227" t="e">
        <f t="shared" si="410"/>
        <v>#N/A</v>
      </c>
      <c r="T227" t="e">
        <f t="shared" si="411"/>
        <v>#N/A</v>
      </c>
      <c r="U227" t="e">
        <f t="shared" si="412"/>
        <v>#N/A</v>
      </c>
      <c r="V227" t="str">
        <f t="shared" si="413"/>
        <v>done</v>
      </c>
      <c r="W227" t="e">
        <f t="shared" si="405"/>
        <v>#N/A</v>
      </c>
      <c r="X227">
        <f t="shared" si="406"/>
        <v>0</v>
      </c>
      <c r="Y227" t="e">
        <f t="shared" si="414"/>
        <v>#N/A</v>
      </c>
      <c r="Z227" t="e">
        <f t="shared" si="415"/>
        <v>#N/A</v>
      </c>
      <c r="AA227">
        <f t="shared" si="404"/>
        <v>1.1573099600139019</v>
      </c>
      <c r="AC227" t="e">
        <f t="shared" si="361"/>
        <v>#N/A</v>
      </c>
      <c r="AD227" t="e">
        <f t="shared" si="332"/>
        <v>#N/A</v>
      </c>
      <c r="AE227" t="e">
        <f t="shared" si="362"/>
        <v>#N/A</v>
      </c>
      <c r="AF227" t="e">
        <f t="shared" si="363"/>
        <v>#N/A</v>
      </c>
      <c r="AG227" t="e">
        <f t="shared" si="364"/>
        <v>#N/A</v>
      </c>
      <c r="AH227" t="e">
        <f t="shared" si="345"/>
        <v>#N/A</v>
      </c>
      <c r="AI227" t="str">
        <f t="shared" si="346"/>
        <v>done</v>
      </c>
      <c r="AJ227" t="e">
        <f t="shared" si="365"/>
        <v>#N/A</v>
      </c>
      <c r="AK227">
        <f t="shared" si="366"/>
        <v>0</v>
      </c>
      <c r="AL227" t="e">
        <f t="shared" si="347"/>
        <v>#N/A</v>
      </c>
      <c r="AM227" t="e">
        <f t="shared" si="367"/>
        <v>#N/A</v>
      </c>
      <c r="AN227">
        <f t="shared" si="368"/>
        <v>1.1461582852630494</v>
      </c>
      <c r="AP227" t="e">
        <f t="shared" si="369"/>
        <v>#N/A</v>
      </c>
      <c r="AQ227" t="e">
        <f t="shared" si="333"/>
        <v>#N/A</v>
      </c>
      <c r="AR227" t="e">
        <f t="shared" si="370"/>
        <v>#N/A</v>
      </c>
      <c r="AS227" t="e">
        <f t="shared" si="371"/>
        <v>#N/A</v>
      </c>
      <c r="AT227" t="e">
        <f t="shared" si="372"/>
        <v>#N/A</v>
      </c>
      <c r="AU227" t="e">
        <f t="shared" si="348"/>
        <v>#N/A</v>
      </c>
      <c r="AV227" t="str">
        <f t="shared" si="349"/>
        <v>done</v>
      </c>
      <c r="AW227" t="e">
        <f t="shared" si="373"/>
        <v>#N/A</v>
      </c>
      <c r="AX227">
        <f t="shared" si="374"/>
        <v>0</v>
      </c>
      <c r="AY227" t="e">
        <f t="shared" si="350"/>
        <v>#N/A</v>
      </c>
      <c r="AZ227" t="e">
        <f t="shared" si="375"/>
        <v>#N/A</v>
      </c>
      <c r="BA227">
        <f t="shared" si="376"/>
        <v>1.1578989058555726</v>
      </c>
      <c r="BC227" t="e">
        <f t="shared" si="377"/>
        <v>#N/A</v>
      </c>
      <c r="BD227" t="e">
        <f t="shared" si="334"/>
        <v>#N/A</v>
      </c>
      <c r="BE227" t="e">
        <f t="shared" si="378"/>
        <v>#N/A</v>
      </c>
      <c r="BF227" t="e">
        <f t="shared" si="379"/>
        <v>#N/A</v>
      </c>
      <c r="BG227" t="e">
        <f t="shared" si="380"/>
        <v>#N/A</v>
      </c>
      <c r="BH227" t="e">
        <f t="shared" si="351"/>
        <v>#N/A</v>
      </c>
      <c r="BI227" t="str">
        <f t="shared" si="352"/>
        <v>done</v>
      </c>
      <c r="BJ227" t="e">
        <f t="shared" si="381"/>
        <v>#N/A</v>
      </c>
      <c r="BK227">
        <f t="shared" si="382"/>
        <v>0</v>
      </c>
      <c r="BL227" t="e">
        <f t="shared" si="353"/>
        <v>#N/A</v>
      </c>
      <c r="BM227" t="e">
        <f t="shared" si="383"/>
        <v>#N/A</v>
      </c>
      <c r="BN227">
        <f t="shared" si="384"/>
        <v>1.0572219945531807</v>
      </c>
      <c r="BP227" t="e">
        <f t="shared" si="385"/>
        <v>#N/A</v>
      </c>
      <c r="BQ227" t="e">
        <f t="shared" si="335"/>
        <v>#N/A</v>
      </c>
      <c r="BR227" t="e">
        <f t="shared" si="386"/>
        <v>#N/A</v>
      </c>
      <c r="BS227" t="e">
        <f t="shared" si="387"/>
        <v>#N/A</v>
      </c>
      <c r="BT227" t="e">
        <f t="shared" si="388"/>
        <v>#N/A</v>
      </c>
      <c r="BU227" t="e">
        <f t="shared" si="354"/>
        <v>#N/A</v>
      </c>
      <c r="BV227" t="str">
        <f t="shared" si="355"/>
        <v>done</v>
      </c>
      <c r="BW227" t="e">
        <f t="shared" si="389"/>
        <v>#N/A</v>
      </c>
      <c r="BX227">
        <f t="shared" si="390"/>
        <v>0</v>
      </c>
      <c r="BY227" t="e">
        <f t="shared" si="356"/>
        <v>#N/A</v>
      </c>
      <c r="BZ227" t="e">
        <f t="shared" si="391"/>
        <v>#N/A</v>
      </c>
      <c r="CA227">
        <f t="shared" si="392"/>
        <v>0.88811504174370148</v>
      </c>
      <c r="CC227" t="e">
        <f t="shared" si="393"/>
        <v>#N/A</v>
      </c>
      <c r="CD227" t="e">
        <f t="shared" si="336"/>
        <v>#N/A</v>
      </c>
      <c r="CE227" t="e">
        <f t="shared" si="394"/>
        <v>#N/A</v>
      </c>
      <c r="CF227" t="e">
        <f t="shared" si="395"/>
        <v>#N/A</v>
      </c>
      <c r="CG227" t="e">
        <f t="shared" si="396"/>
        <v>#N/A</v>
      </c>
      <c r="CH227" t="e">
        <f t="shared" si="357"/>
        <v>#N/A</v>
      </c>
      <c r="CI227" t="str">
        <f t="shared" si="358"/>
        <v>done</v>
      </c>
      <c r="CJ227" t="e">
        <f t="shared" si="397"/>
        <v>#N/A</v>
      </c>
      <c r="CK227">
        <f t="shared" si="398"/>
        <v>0</v>
      </c>
      <c r="CL227" t="e">
        <f t="shared" si="359"/>
        <v>#N/A</v>
      </c>
      <c r="CM227" t="e">
        <f t="shared" si="399"/>
        <v>#N/A</v>
      </c>
      <c r="CN227">
        <f t="shared" si="400"/>
        <v>0.58029526070053317</v>
      </c>
    </row>
    <row r="228" spans="1:92" x14ac:dyDescent="0.25">
      <c r="A228">
        <v>2.13</v>
      </c>
      <c r="B228">
        <f t="shared" si="360"/>
        <v>0.01</v>
      </c>
      <c r="C228">
        <f t="shared" si="341"/>
        <v>0.6</v>
      </c>
      <c r="D228">
        <f t="shared" si="407"/>
        <v>0.56574074074073799</v>
      </c>
      <c r="E228">
        <f t="shared" si="342"/>
        <v>0.94290123456789665</v>
      </c>
      <c r="F228">
        <f t="shared" si="343"/>
        <v>9.4290123456789669E-3</v>
      </c>
      <c r="H228">
        <v>205</v>
      </c>
      <c r="I228">
        <v>20.5</v>
      </c>
      <c r="J228">
        <f t="shared" si="339"/>
        <v>3.9222666666665656E-2</v>
      </c>
      <c r="K228">
        <f t="shared" si="401"/>
        <v>1.7999399999999999</v>
      </c>
      <c r="L228">
        <f t="shared" si="340"/>
        <v>0.66229892044622485</v>
      </c>
      <c r="M228" t="str">
        <f t="shared" si="344"/>
        <v>No Curl</v>
      </c>
      <c r="N228">
        <f t="shared" si="402"/>
        <v>28.022352333333309</v>
      </c>
      <c r="P228" t="e">
        <f t="shared" si="408"/>
        <v>#N/A</v>
      </c>
      <c r="Q228" t="e">
        <f t="shared" si="403"/>
        <v>#N/A</v>
      </c>
      <c r="R228" t="e">
        <f t="shared" si="409"/>
        <v>#N/A</v>
      </c>
      <c r="S228" t="e">
        <f t="shared" si="410"/>
        <v>#N/A</v>
      </c>
      <c r="T228" t="e">
        <f t="shared" si="411"/>
        <v>#N/A</v>
      </c>
      <c r="U228" t="e">
        <f t="shared" si="412"/>
        <v>#N/A</v>
      </c>
      <c r="V228" t="str">
        <f t="shared" si="413"/>
        <v>done</v>
      </c>
      <c r="W228" t="e">
        <f t="shared" si="405"/>
        <v>#N/A</v>
      </c>
      <c r="X228">
        <f t="shared" si="406"/>
        <v>0</v>
      </c>
      <c r="Y228" t="e">
        <f t="shared" si="414"/>
        <v>#N/A</v>
      </c>
      <c r="Z228" t="e">
        <f t="shared" si="415"/>
        <v>#N/A</v>
      </c>
      <c r="AA228">
        <f t="shared" si="404"/>
        <v>1.1573099600139019</v>
      </c>
      <c r="AC228" t="e">
        <f t="shared" si="361"/>
        <v>#N/A</v>
      </c>
      <c r="AD228" t="e">
        <f t="shared" si="332"/>
        <v>#N/A</v>
      </c>
      <c r="AE228" t="e">
        <f t="shared" si="362"/>
        <v>#N/A</v>
      </c>
      <c r="AF228" t="e">
        <f t="shared" si="363"/>
        <v>#N/A</v>
      </c>
      <c r="AG228" t="e">
        <f t="shared" si="364"/>
        <v>#N/A</v>
      </c>
      <c r="AH228" t="e">
        <f t="shared" si="345"/>
        <v>#N/A</v>
      </c>
      <c r="AI228" t="str">
        <f t="shared" si="346"/>
        <v>done</v>
      </c>
      <c r="AJ228" t="e">
        <f t="shared" si="365"/>
        <v>#N/A</v>
      </c>
      <c r="AK228">
        <f t="shared" si="366"/>
        <v>0</v>
      </c>
      <c r="AL228" t="e">
        <f t="shared" si="347"/>
        <v>#N/A</v>
      </c>
      <c r="AM228" t="e">
        <f t="shared" si="367"/>
        <v>#N/A</v>
      </c>
      <c r="AN228">
        <f t="shared" si="368"/>
        <v>1.1461582852630494</v>
      </c>
      <c r="AP228" t="e">
        <f t="shared" si="369"/>
        <v>#N/A</v>
      </c>
      <c r="AQ228" t="e">
        <f t="shared" si="333"/>
        <v>#N/A</v>
      </c>
      <c r="AR228" t="e">
        <f t="shared" si="370"/>
        <v>#N/A</v>
      </c>
      <c r="AS228" t="e">
        <f t="shared" si="371"/>
        <v>#N/A</v>
      </c>
      <c r="AT228" t="e">
        <f t="shared" si="372"/>
        <v>#N/A</v>
      </c>
      <c r="AU228" t="e">
        <f t="shared" si="348"/>
        <v>#N/A</v>
      </c>
      <c r="AV228" t="str">
        <f t="shared" si="349"/>
        <v>done</v>
      </c>
      <c r="AW228" t="e">
        <f t="shared" si="373"/>
        <v>#N/A</v>
      </c>
      <c r="AX228">
        <f t="shared" si="374"/>
        <v>0</v>
      </c>
      <c r="AY228" t="e">
        <f t="shared" si="350"/>
        <v>#N/A</v>
      </c>
      <c r="AZ228" t="e">
        <f t="shared" si="375"/>
        <v>#N/A</v>
      </c>
      <c r="BA228">
        <f t="shared" si="376"/>
        <v>1.1578989058555726</v>
      </c>
      <c r="BC228" t="e">
        <f t="shared" si="377"/>
        <v>#N/A</v>
      </c>
      <c r="BD228" t="e">
        <f t="shared" si="334"/>
        <v>#N/A</v>
      </c>
      <c r="BE228" t="e">
        <f t="shared" si="378"/>
        <v>#N/A</v>
      </c>
      <c r="BF228" t="e">
        <f t="shared" si="379"/>
        <v>#N/A</v>
      </c>
      <c r="BG228" t="e">
        <f t="shared" si="380"/>
        <v>#N/A</v>
      </c>
      <c r="BH228" t="e">
        <f t="shared" si="351"/>
        <v>#N/A</v>
      </c>
      <c r="BI228" t="str">
        <f t="shared" si="352"/>
        <v>done</v>
      </c>
      <c r="BJ228" t="e">
        <f t="shared" si="381"/>
        <v>#N/A</v>
      </c>
      <c r="BK228">
        <f t="shared" si="382"/>
        <v>0</v>
      </c>
      <c r="BL228" t="e">
        <f t="shared" si="353"/>
        <v>#N/A</v>
      </c>
      <c r="BM228" t="e">
        <f t="shared" si="383"/>
        <v>#N/A</v>
      </c>
      <c r="BN228">
        <f t="shared" si="384"/>
        <v>1.0572219945531807</v>
      </c>
      <c r="BP228" t="e">
        <f t="shared" si="385"/>
        <v>#N/A</v>
      </c>
      <c r="BQ228" t="e">
        <f t="shared" si="335"/>
        <v>#N/A</v>
      </c>
      <c r="BR228" t="e">
        <f t="shared" si="386"/>
        <v>#N/A</v>
      </c>
      <c r="BS228" t="e">
        <f t="shared" si="387"/>
        <v>#N/A</v>
      </c>
      <c r="BT228" t="e">
        <f t="shared" si="388"/>
        <v>#N/A</v>
      </c>
      <c r="BU228" t="e">
        <f t="shared" si="354"/>
        <v>#N/A</v>
      </c>
      <c r="BV228" t="str">
        <f t="shared" si="355"/>
        <v>done</v>
      </c>
      <c r="BW228" t="e">
        <f t="shared" si="389"/>
        <v>#N/A</v>
      </c>
      <c r="BX228">
        <f t="shared" si="390"/>
        <v>0</v>
      </c>
      <c r="BY228" t="e">
        <f t="shared" si="356"/>
        <v>#N/A</v>
      </c>
      <c r="BZ228" t="e">
        <f t="shared" si="391"/>
        <v>#N/A</v>
      </c>
      <c r="CA228">
        <f t="shared" si="392"/>
        <v>0.88811504174370148</v>
      </c>
      <c r="CC228" t="e">
        <f t="shared" si="393"/>
        <v>#N/A</v>
      </c>
      <c r="CD228" t="e">
        <f t="shared" si="336"/>
        <v>#N/A</v>
      </c>
      <c r="CE228" t="e">
        <f t="shared" si="394"/>
        <v>#N/A</v>
      </c>
      <c r="CF228" t="e">
        <f t="shared" si="395"/>
        <v>#N/A</v>
      </c>
      <c r="CG228" t="e">
        <f t="shared" si="396"/>
        <v>#N/A</v>
      </c>
      <c r="CH228" t="e">
        <f t="shared" si="357"/>
        <v>#N/A</v>
      </c>
      <c r="CI228" t="str">
        <f t="shared" si="358"/>
        <v>done</v>
      </c>
      <c r="CJ228" t="e">
        <f t="shared" si="397"/>
        <v>#N/A</v>
      </c>
      <c r="CK228">
        <f t="shared" si="398"/>
        <v>0</v>
      </c>
      <c r="CL228" t="e">
        <f t="shared" si="359"/>
        <v>#N/A</v>
      </c>
      <c r="CM228" t="e">
        <f t="shared" si="399"/>
        <v>#N/A</v>
      </c>
      <c r="CN228">
        <f t="shared" si="400"/>
        <v>0.58029526070053317</v>
      </c>
    </row>
    <row r="229" spans="1:92" x14ac:dyDescent="0.25">
      <c r="A229">
        <v>2.14</v>
      </c>
      <c r="B229">
        <f t="shared" si="360"/>
        <v>0.01</v>
      </c>
      <c r="C229">
        <f t="shared" si="341"/>
        <v>0.6</v>
      </c>
      <c r="D229">
        <f t="shared" si="407"/>
        <v>0.56666666666666388</v>
      </c>
      <c r="E229">
        <f t="shared" si="342"/>
        <v>0.94444444444443987</v>
      </c>
      <c r="F229">
        <f t="shared" si="343"/>
        <v>9.4444444444443994E-3</v>
      </c>
      <c r="H229">
        <v>206</v>
      </c>
      <c r="I229">
        <v>20.6</v>
      </c>
      <c r="J229">
        <f t="shared" si="339"/>
        <v>1.9222666666665656E-2</v>
      </c>
      <c r="K229">
        <f t="shared" si="401"/>
        <v>1.7999999999999998</v>
      </c>
      <c r="L229">
        <f t="shared" si="340"/>
        <v>0.49009076384402261</v>
      </c>
      <c r="M229" t="str">
        <f t="shared" si="344"/>
        <v>No Curl</v>
      </c>
      <c r="N229">
        <f t="shared" si="402"/>
        <v>28.025274599999975</v>
      </c>
      <c r="P229" t="e">
        <f t="shared" si="408"/>
        <v>#N/A</v>
      </c>
      <c r="Q229" t="e">
        <f t="shared" si="403"/>
        <v>#N/A</v>
      </c>
      <c r="R229" t="e">
        <f t="shared" si="409"/>
        <v>#N/A</v>
      </c>
      <c r="S229" t="e">
        <f t="shared" si="410"/>
        <v>#N/A</v>
      </c>
      <c r="T229" t="e">
        <f t="shared" si="411"/>
        <v>#N/A</v>
      </c>
      <c r="U229" t="e">
        <f t="shared" si="412"/>
        <v>#N/A</v>
      </c>
      <c r="V229" t="str">
        <f t="shared" si="413"/>
        <v>done</v>
      </c>
      <c r="W229" t="e">
        <f t="shared" si="405"/>
        <v>#N/A</v>
      </c>
      <c r="X229">
        <f t="shared" si="406"/>
        <v>0</v>
      </c>
      <c r="Y229" t="e">
        <f t="shared" si="414"/>
        <v>#N/A</v>
      </c>
      <c r="Z229" t="e">
        <f t="shared" si="415"/>
        <v>#N/A</v>
      </c>
      <c r="AA229">
        <f t="shared" si="404"/>
        <v>1.1573099600139019</v>
      </c>
      <c r="AC229" t="e">
        <f t="shared" si="361"/>
        <v>#N/A</v>
      </c>
      <c r="AD229" t="e">
        <f t="shared" si="332"/>
        <v>#N/A</v>
      </c>
      <c r="AE229" t="e">
        <f t="shared" si="362"/>
        <v>#N/A</v>
      </c>
      <c r="AF229" t="e">
        <f t="shared" si="363"/>
        <v>#N/A</v>
      </c>
      <c r="AG229" t="e">
        <f t="shared" si="364"/>
        <v>#N/A</v>
      </c>
      <c r="AH229" t="e">
        <f t="shared" si="345"/>
        <v>#N/A</v>
      </c>
      <c r="AI229" t="str">
        <f t="shared" si="346"/>
        <v>done</v>
      </c>
      <c r="AJ229" t="e">
        <f t="shared" si="365"/>
        <v>#N/A</v>
      </c>
      <c r="AK229">
        <f t="shared" si="366"/>
        <v>0</v>
      </c>
      <c r="AL229" t="e">
        <f t="shared" si="347"/>
        <v>#N/A</v>
      </c>
      <c r="AM229" t="e">
        <f t="shared" si="367"/>
        <v>#N/A</v>
      </c>
      <c r="AN229">
        <f t="shared" si="368"/>
        <v>1.1461582852630494</v>
      </c>
      <c r="AP229" t="e">
        <f t="shared" si="369"/>
        <v>#N/A</v>
      </c>
      <c r="AQ229" t="e">
        <f t="shared" si="333"/>
        <v>#N/A</v>
      </c>
      <c r="AR229" t="e">
        <f t="shared" si="370"/>
        <v>#N/A</v>
      </c>
      <c r="AS229" t="e">
        <f t="shared" si="371"/>
        <v>#N/A</v>
      </c>
      <c r="AT229" t="e">
        <f t="shared" si="372"/>
        <v>#N/A</v>
      </c>
      <c r="AU229" t="e">
        <f t="shared" si="348"/>
        <v>#N/A</v>
      </c>
      <c r="AV229" t="str">
        <f t="shared" si="349"/>
        <v>done</v>
      </c>
      <c r="AW229" t="e">
        <f t="shared" si="373"/>
        <v>#N/A</v>
      </c>
      <c r="AX229">
        <f t="shared" si="374"/>
        <v>0</v>
      </c>
      <c r="AY229" t="e">
        <f t="shared" si="350"/>
        <v>#N/A</v>
      </c>
      <c r="AZ229" t="e">
        <f t="shared" si="375"/>
        <v>#N/A</v>
      </c>
      <c r="BA229">
        <f t="shared" si="376"/>
        <v>1.1578989058555726</v>
      </c>
      <c r="BC229" t="e">
        <f t="shared" si="377"/>
        <v>#N/A</v>
      </c>
      <c r="BD229" t="e">
        <f t="shared" si="334"/>
        <v>#N/A</v>
      </c>
      <c r="BE229" t="e">
        <f t="shared" si="378"/>
        <v>#N/A</v>
      </c>
      <c r="BF229" t="e">
        <f t="shared" si="379"/>
        <v>#N/A</v>
      </c>
      <c r="BG229" t="e">
        <f t="shared" si="380"/>
        <v>#N/A</v>
      </c>
      <c r="BH229" t="e">
        <f t="shared" si="351"/>
        <v>#N/A</v>
      </c>
      <c r="BI229" t="str">
        <f t="shared" si="352"/>
        <v>done</v>
      </c>
      <c r="BJ229" t="e">
        <f t="shared" si="381"/>
        <v>#N/A</v>
      </c>
      <c r="BK229">
        <f t="shared" si="382"/>
        <v>0</v>
      </c>
      <c r="BL229" t="e">
        <f t="shared" si="353"/>
        <v>#N/A</v>
      </c>
      <c r="BM229" t="e">
        <f t="shared" si="383"/>
        <v>#N/A</v>
      </c>
      <c r="BN229">
        <f t="shared" si="384"/>
        <v>1.0572219945531807</v>
      </c>
      <c r="BP229" t="e">
        <f t="shared" si="385"/>
        <v>#N/A</v>
      </c>
      <c r="BQ229" t="e">
        <f t="shared" si="335"/>
        <v>#N/A</v>
      </c>
      <c r="BR229" t="e">
        <f t="shared" si="386"/>
        <v>#N/A</v>
      </c>
      <c r="BS229" t="e">
        <f t="shared" si="387"/>
        <v>#N/A</v>
      </c>
      <c r="BT229" t="e">
        <f t="shared" si="388"/>
        <v>#N/A</v>
      </c>
      <c r="BU229" t="e">
        <f t="shared" si="354"/>
        <v>#N/A</v>
      </c>
      <c r="BV229" t="str">
        <f t="shared" si="355"/>
        <v>done</v>
      </c>
      <c r="BW229" t="e">
        <f t="shared" si="389"/>
        <v>#N/A</v>
      </c>
      <c r="BX229">
        <f t="shared" si="390"/>
        <v>0</v>
      </c>
      <c r="BY229" t="e">
        <f t="shared" si="356"/>
        <v>#N/A</v>
      </c>
      <c r="BZ229" t="e">
        <f t="shared" si="391"/>
        <v>#N/A</v>
      </c>
      <c r="CA229">
        <f t="shared" si="392"/>
        <v>0.88811504174370148</v>
      </c>
      <c r="CC229" t="e">
        <f t="shared" si="393"/>
        <v>#N/A</v>
      </c>
      <c r="CD229" t="e">
        <f t="shared" si="336"/>
        <v>#N/A</v>
      </c>
      <c r="CE229" t="e">
        <f t="shared" si="394"/>
        <v>#N/A</v>
      </c>
      <c r="CF229" t="e">
        <f t="shared" si="395"/>
        <v>#N/A</v>
      </c>
      <c r="CG229" t="e">
        <f t="shared" si="396"/>
        <v>#N/A</v>
      </c>
      <c r="CH229" t="e">
        <f t="shared" si="357"/>
        <v>#N/A</v>
      </c>
      <c r="CI229" t="str">
        <f t="shared" si="358"/>
        <v>done</v>
      </c>
      <c r="CJ229" t="e">
        <f t="shared" si="397"/>
        <v>#N/A</v>
      </c>
      <c r="CK229">
        <f t="shared" si="398"/>
        <v>0</v>
      </c>
      <c r="CL229" t="e">
        <f t="shared" si="359"/>
        <v>#N/A</v>
      </c>
      <c r="CM229" t="e">
        <f t="shared" si="399"/>
        <v>#N/A</v>
      </c>
      <c r="CN229">
        <f t="shared" si="400"/>
        <v>0.58029526070053317</v>
      </c>
    </row>
    <row r="230" spans="1:92" x14ac:dyDescent="0.25">
      <c r="A230">
        <v>2.15</v>
      </c>
      <c r="B230">
        <f t="shared" si="360"/>
        <v>0.01</v>
      </c>
      <c r="C230">
        <f t="shared" si="341"/>
        <v>0.6</v>
      </c>
      <c r="D230">
        <f t="shared" si="407"/>
        <v>0.56759259259258976</v>
      </c>
      <c r="E230">
        <f t="shared" si="342"/>
        <v>0.94598765432098297</v>
      </c>
      <c r="F230">
        <f t="shared" si="343"/>
        <v>9.4598765432098303E-3</v>
      </c>
      <c r="H230">
        <v>207</v>
      </c>
      <c r="I230">
        <v>20.7</v>
      </c>
      <c r="J230">
        <f t="shared" ref="J230:J231" si="416">J229-0.1*2*K230/$C$3</f>
        <v>-7.7733333333434435E-4</v>
      </c>
      <c r="K230">
        <f t="shared" si="401"/>
        <v>1.7999999999999998</v>
      </c>
      <c r="L230">
        <f t="shared" ref="L230:L232" si="417">J230/J229</f>
        <v>-4.0438371367190744E-2</v>
      </c>
      <c r="M230" t="str">
        <f>IF(M229="end of throw","done",IF(M229="throw progress","beginning of throw",(IF(J229&lt;0,"end of throw","No Curl"))))</f>
        <v>No Curl</v>
      </c>
      <c r="N230">
        <f t="shared" si="402"/>
        <v>28.026196866666641</v>
      </c>
      <c r="P230" t="e">
        <f t="shared" si="408"/>
        <v>#N/A</v>
      </c>
      <c r="Q230" t="e">
        <f t="shared" si="403"/>
        <v>#N/A</v>
      </c>
      <c r="R230" t="e">
        <f t="shared" si="409"/>
        <v>#N/A</v>
      </c>
      <c r="S230" t="e">
        <f t="shared" si="410"/>
        <v>#N/A</v>
      </c>
      <c r="T230" t="e">
        <f t="shared" si="411"/>
        <v>#N/A</v>
      </c>
      <c r="U230" t="e">
        <f t="shared" si="412"/>
        <v>#N/A</v>
      </c>
      <c r="V230" t="str">
        <f t="shared" si="413"/>
        <v>done</v>
      </c>
      <c r="W230" t="e">
        <f t="shared" si="405"/>
        <v>#N/A</v>
      </c>
      <c r="X230">
        <f t="shared" si="406"/>
        <v>0</v>
      </c>
      <c r="Y230" t="e">
        <f t="shared" si="414"/>
        <v>#N/A</v>
      </c>
      <c r="Z230" t="e">
        <f t="shared" si="415"/>
        <v>#N/A</v>
      </c>
      <c r="AA230">
        <f t="shared" si="404"/>
        <v>1.1573099600139019</v>
      </c>
      <c r="AC230" t="e">
        <f t="shared" si="361"/>
        <v>#N/A</v>
      </c>
      <c r="AD230" t="e">
        <f t="shared" si="332"/>
        <v>#N/A</v>
      </c>
      <c r="AE230" t="e">
        <f t="shared" si="362"/>
        <v>#N/A</v>
      </c>
      <c r="AF230" t="e">
        <f t="shared" si="363"/>
        <v>#N/A</v>
      </c>
      <c r="AG230" t="e">
        <f t="shared" si="364"/>
        <v>#N/A</v>
      </c>
      <c r="AH230" t="e">
        <f t="shared" si="345"/>
        <v>#N/A</v>
      </c>
      <c r="AI230" t="str">
        <f t="shared" si="346"/>
        <v>done</v>
      </c>
      <c r="AJ230" t="e">
        <f t="shared" si="365"/>
        <v>#N/A</v>
      </c>
      <c r="AK230">
        <f t="shared" si="366"/>
        <v>0</v>
      </c>
      <c r="AL230" t="e">
        <f t="shared" si="347"/>
        <v>#N/A</v>
      </c>
      <c r="AM230" t="e">
        <f t="shared" si="367"/>
        <v>#N/A</v>
      </c>
      <c r="AN230">
        <f t="shared" si="368"/>
        <v>1.1461582852630494</v>
      </c>
      <c r="AP230" t="e">
        <f t="shared" si="369"/>
        <v>#N/A</v>
      </c>
      <c r="AQ230" t="e">
        <f t="shared" si="333"/>
        <v>#N/A</v>
      </c>
      <c r="AR230" t="e">
        <f t="shared" si="370"/>
        <v>#N/A</v>
      </c>
      <c r="AS230" t="e">
        <f t="shared" si="371"/>
        <v>#N/A</v>
      </c>
      <c r="AT230" t="e">
        <f t="shared" si="372"/>
        <v>#N/A</v>
      </c>
      <c r="AU230" t="e">
        <f t="shared" si="348"/>
        <v>#N/A</v>
      </c>
      <c r="AV230" t="str">
        <f t="shared" si="349"/>
        <v>done</v>
      </c>
      <c r="AW230" t="e">
        <f t="shared" si="373"/>
        <v>#N/A</v>
      </c>
      <c r="AX230">
        <f t="shared" si="374"/>
        <v>0</v>
      </c>
      <c r="AY230" t="e">
        <f t="shared" si="350"/>
        <v>#N/A</v>
      </c>
      <c r="AZ230" t="e">
        <f t="shared" si="375"/>
        <v>#N/A</v>
      </c>
      <c r="BA230">
        <f t="shared" si="376"/>
        <v>1.1578989058555726</v>
      </c>
      <c r="BC230" t="e">
        <f t="shared" si="377"/>
        <v>#N/A</v>
      </c>
      <c r="BD230" t="e">
        <f t="shared" si="334"/>
        <v>#N/A</v>
      </c>
      <c r="BE230" t="e">
        <f t="shared" si="378"/>
        <v>#N/A</v>
      </c>
      <c r="BF230" t="e">
        <f t="shared" si="379"/>
        <v>#N/A</v>
      </c>
      <c r="BG230" t="e">
        <f t="shared" si="380"/>
        <v>#N/A</v>
      </c>
      <c r="BH230" t="e">
        <f t="shared" si="351"/>
        <v>#N/A</v>
      </c>
      <c r="BI230" t="str">
        <f t="shared" si="352"/>
        <v>done</v>
      </c>
      <c r="BJ230" t="e">
        <f t="shared" si="381"/>
        <v>#N/A</v>
      </c>
      <c r="BK230">
        <f t="shared" si="382"/>
        <v>0</v>
      </c>
      <c r="BL230" t="e">
        <f t="shared" si="353"/>
        <v>#N/A</v>
      </c>
      <c r="BM230" t="e">
        <f t="shared" si="383"/>
        <v>#N/A</v>
      </c>
      <c r="BN230">
        <f t="shared" si="384"/>
        <v>1.0572219945531807</v>
      </c>
      <c r="BP230" t="e">
        <f t="shared" si="385"/>
        <v>#N/A</v>
      </c>
      <c r="BQ230" t="e">
        <f t="shared" si="335"/>
        <v>#N/A</v>
      </c>
      <c r="BR230" t="e">
        <f t="shared" si="386"/>
        <v>#N/A</v>
      </c>
      <c r="BS230" t="e">
        <f t="shared" si="387"/>
        <v>#N/A</v>
      </c>
      <c r="BT230" t="e">
        <f t="shared" si="388"/>
        <v>#N/A</v>
      </c>
      <c r="BU230" t="e">
        <f t="shared" si="354"/>
        <v>#N/A</v>
      </c>
      <c r="BV230" t="str">
        <f t="shared" si="355"/>
        <v>done</v>
      </c>
      <c r="BW230" t="e">
        <f t="shared" si="389"/>
        <v>#N/A</v>
      </c>
      <c r="BX230">
        <f t="shared" si="390"/>
        <v>0</v>
      </c>
      <c r="BY230" t="e">
        <f t="shared" si="356"/>
        <v>#N/A</v>
      </c>
      <c r="BZ230" t="e">
        <f t="shared" si="391"/>
        <v>#N/A</v>
      </c>
      <c r="CA230">
        <f t="shared" si="392"/>
        <v>0.88811504174370148</v>
      </c>
      <c r="CC230" t="e">
        <f t="shared" si="393"/>
        <v>#N/A</v>
      </c>
      <c r="CD230" t="e">
        <f t="shared" si="336"/>
        <v>#N/A</v>
      </c>
      <c r="CE230" t="e">
        <f t="shared" si="394"/>
        <v>#N/A</v>
      </c>
      <c r="CF230" t="e">
        <f t="shared" si="395"/>
        <v>#N/A</v>
      </c>
      <c r="CG230" t="e">
        <f t="shared" si="396"/>
        <v>#N/A</v>
      </c>
      <c r="CH230" t="e">
        <f t="shared" si="357"/>
        <v>#N/A</v>
      </c>
      <c r="CI230" t="str">
        <f t="shared" si="358"/>
        <v>done</v>
      </c>
      <c r="CJ230" t="e">
        <f t="shared" si="397"/>
        <v>#N/A</v>
      </c>
      <c r="CK230">
        <f t="shared" si="398"/>
        <v>0</v>
      </c>
      <c r="CL230" t="e">
        <f t="shared" si="359"/>
        <v>#N/A</v>
      </c>
      <c r="CM230" t="e">
        <f t="shared" si="399"/>
        <v>#N/A</v>
      </c>
      <c r="CN230">
        <f t="shared" si="400"/>
        <v>0.58029526070053317</v>
      </c>
    </row>
    <row r="231" spans="1:92" x14ac:dyDescent="0.25">
      <c r="A231">
        <v>2.16</v>
      </c>
      <c r="B231">
        <f t="shared" si="360"/>
        <v>0.01</v>
      </c>
      <c r="C231">
        <f t="shared" si="341"/>
        <v>0.6</v>
      </c>
      <c r="D231">
        <f t="shared" si="407"/>
        <v>0.56851851851851565</v>
      </c>
      <c r="E231">
        <f t="shared" si="342"/>
        <v>0.94753086419752608</v>
      </c>
      <c r="F231">
        <f t="shared" si="343"/>
        <v>9.4753086419752611E-3</v>
      </c>
      <c r="H231">
        <v>208</v>
      </c>
      <c r="I231">
        <v>20.8</v>
      </c>
      <c r="J231">
        <f t="shared" si="416"/>
        <v>-2.0777333333334345E-2</v>
      </c>
      <c r="K231">
        <f t="shared" si="401"/>
        <v>1.7999999999999998</v>
      </c>
      <c r="L231">
        <f t="shared" si="417"/>
        <v>26.728987993105473</v>
      </c>
      <c r="M231" t="str">
        <f t="shared" ref="M231:M232" si="418">IF(M230="end of throw","done",IF(M230="throw progress","beginning of throw",(IF(J230&lt;0,"end of throw","No Curl"))))</f>
        <v>end of throw</v>
      </c>
      <c r="N231">
        <f t="shared" si="402"/>
        <v>28.025119133333309</v>
      </c>
      <c r="P231" t="e">
        <f t="shared" si="408"/>
        <v>#N/A</v>
      </c>
      <c r="Q231" t="e">
        <f t="shared" si="403"/>
        <v>#N/A</v>
      </c>
      <c r="R231" t="e">
        <f t="shared" si="409"/>
        <v>#N/A</v>
      </c>
      <c r="S231" t="e">
        <f t="shared" si="410"/>
        <v>#N/A</v>
      </c>
      <c r="T231" t="e">
        <f t="shared" si="411"/>
        <v>#N/A</v>
      </c>
      <c r="U231" t="e">
        <f t="shared" si="412"/>
        <v>#N/A</v>
      </c>
      <c r="V231" t="str">
        <f t="shared" si="413"/>
        <v>done</v>
      </c>
      <c r="W231" t="e">
        <f t="shared" si="405"/>
        <v>#N/A</v>
      </c>
      <c r="X231">
        <f t="shared" si="406"/>
        <v>0</v>
      </c>
      <c r="Y231" t="e">
        <f t="shared" si="414"/>
        <v>#N/A</v>
      </c>
      <c r="Z231" t="e">
        <f t="shared" si="415"/>
        <v>#N/A</v>
      </c>
      <c r="AA231">
        <f t="shared" si="404"/>
        <v>1.1573099600139019</v>
      </c>
      <c r="AC231" t="e">
        <f t="shared" si="361"/>
        <v>#N/A</v>
      </c>
      <c r="AD231" t="e">
        <f t="shared" si="332"/>
        <v>#N/A</v>
      </c>
      <c r="AE231" t="e">
        <f t="shared" si="362"/>
        <v>#N/A</v>
      </c>
      <c r="AF231" t="e">
        <f t="shared" si="363"/>
        <v>#N/A</v>
      </c>
      <c r="AG231" t="e">
        <f t="shared" si="364"/>
        <v>#N/A</v>
      </c>
      <c r="AH231" t="e">
        <f t="shared" si="345"/>
        <v>#N/A</v>
      </c>
      <c r="AI231" t="str">
        <f t="shared" si="346"/>
        <v>done</v>
      </c>
      <c r="AJ231" t="e">
        <f t="shared" si="365"/>
        <v>#N/A</v>
      </c>
      <c r="AK231">
        <f t="shared" si="366"/>
        <v>0</v>
      </c>
      <c r="AL231" t="e">
        <f t="shared" si="347"/>
        <v>#N/A</v>
      </c>
      <c r="AM231" t="e">
        <f t="shared" si="367"/>
        <v>#N/A</v>
      </c>
      <c r="AN231">
        <f t="shared" si="368"/>
        <v>1.1461582852630494</v>
      </c>
      <c r="AP231" t="e">
        <f t="shared" si="369"/>
        <v>#N/A</v>
      </c>
      <c r="AQ231" t="e">
        <f t="shared" si="333"/>
        <v>#N/A</v>
      </c>
      <c r="AR231" t="e">
        <f t="shared" si="370"/>
        <v>#N/A</v>
      </c>
      <c r="AS231" t="e">
        <f t="shared" si="371"/>
        <v>#N/A</v>
      </c>
      <c r="AT231" t="e">
        <f t="shared" si="372"/>
        <v>#N/A</v>
      </c>
      <c r="AU231" t="e">
        <f t="shared" si="348"/>
        <v>#N/A</v>
      </c>
      <c r="AV231" t="str">
        <f t="shared" si="349"/>
        <v>done</v>
      </c>
      <c r="AW231" t="e">
        <f t="shared" si="373"/>
        <v>#N/A</v>
      </c>
      <c r="AX231">
        <f t="shared" si="374"/>
        <v>0</v>
      </c>
      <c r="AY231" t="e">
        <f t="shared" si="350"/>
        <v>#N/A</v>
      </c>
      <c r="AZ231" t="e">
        <f t="shared" si="375"/>
        <v>#N/A</v>
      </c>
      <c r="BA231">
        <f t="shared" si="376"/>
        <v>1.1578989058555726</v>
      </c>
      <c r="BC231" t="e">
        <f t="shared" si="377"/>
        <v>#N/A</v>
      </c>
      <c r="BD231" t="e">
        <f t="shared" si="334"/>
        <v>#N/A</v>
      </c>
      <c r="BE231" t="e">
        <f t="shared" si="378"/>
        <v>#N/A</v>
      </c>
      <c r="BF231" t="e">
        <f t="shared" si="379"/>
        <v>#N/A</v>
      </c>
      <c r="BG231" t="e">
        <f t="shared" si="380"/>
        <v>#N/A</v>
      </c>
      <c r="BH231" t="e">
        <f t="shared" si="351"/>
        <v>#N/A</v>
      </c>
      <c r="BI231" t="str">
        <f t="shared" si="352"/>
        <v>done</v>
      </c>
      <c r="BJ231" t="e">
        <f t="shared" si="381"/>
        <v>#N/A</v>
      </c>
      <c r="BK231">
        <f t="shared" si="382"/>
        <v>0</v>
      </c>
      <c r="BL231" t="e">
        <f t="shared" si="353"/>
        <v>#N/A</v>
      </c>
      <c r="BM231" t="e">
        <f t="shared" si="383"/>
        <v>#N/A</v>
      </c>
      <c r="BN231">
        <f t="shared" si="384"/>
        <v>1.0572219945531807</v>
      </c>
      <c r="BP231" t="e">
        <f t="shared" si="385"/>
        <v>#N/A</v>
      </c>
      <c r="BQ231" t="e">
        <f t="shared" si="335"/>
        <v>#N/A</v>
      </c>
      <c r="BR231" t="e">
        <f t="shared" si="386"/>
        <v>#N/A</v>
      </c>
      <c r="BS231" t="e">
        <f t="shared" si="387"/>
        <v>#N/A</v>
      </c>
      <c r="BT231" t="e">
        <f t="shared" si="388"/>
        <v>#N/A</v>
      </c>
      <c r="BU231" t="e">
        <f t="shared" si="354"/>
        <v>#N/A</v>
      </c>
      <c r="BV231" t="str">
        <f t="shared" si="355"/>
        <v>done</v>
      </c>
      <c r="BW231" t="e">
        <f t="shared" si="389"/>
        <v>#N/A</v>
      </c>
      <c r="BX231">
        <f t="shared" si="390"/>
        <v>0</v>
      </c>
      <c r="BY231" t="e">
        <f t="shared" si="356"/>
        <v>#N/A</v>
      </c>
      <c r="BZ231" t="e">
        <f t="shared" si="391"/>
        <v>#N/A</v>
      </c>
      <c r="CA231">
        <f t="shared" si="392"/>
        <v>0.88811504174370148</v>
      </c>
      <c r="CC231" t="e">
        <f t="shared" si="393"/>
        <v>#N/A</v>
      </c>
      <c r="CD231" t="e">
        <f t="shared" si="336"/>
        <v>#N/A</v>
      </c>
      <c r="CE231" t="e">
        <f t="shared" si="394"/>
        <v>#N/A</v>
      </c>
      <c r="CF231" t="e">
        <f t="shared" si="395"/>
        <v>#N/A</v>
      </c>
      <c r="CG231" t="e">
        <f t="shared" si="396"/>
        <v>#N/A</v>
      </c>
      <c r="CH231" t="e">
        <f t="shared" si="357"/>
        <v>#N/A</v>
      </c>
      <c r="CI231" t="str">
        <f t="shared" si="358"/>
        <v>done</v>
      </c>
      <c r="CJ231" t="e">
        <f t="shared" si="397"/>
        <v>#N/A</v>
      </c>
      <c r="CK231">
        <f t="shared" si="398"/>
        <v>0</v>
      </c>
      <c r="CL231" t="e">
        <f t="shared" si="359"/>
        <v>#N/A</v>
      </c>
      <c r="CM231" t="e">
        <f t="shared" si="399"/>
        <v>#N/A</v>
      </c>
      <c r="CN231">
        <f t="shared" si="400"/>
        <v>0.58029526070053317</v>
      </c>
    </row>
    <row r="232" spans="1:92" x14ac:dyDescent="0.25">
      <c r="A232">
        <v>2.17</v>
      </c>
      <c r="B232">
        <f t="shared" si="360"/>
        <v>0.01</v>
      </c>
      <c r="C232">
        <f t="shared" si="341"/>
        <v>0.6</v>
      </c>
      <c r="D232">
        <f t="shared" si="407"/>
        <v>0.56944444444444153</v>
      </c>
      <c r="E232">
        <f t="shared" si="342"/>
        <v>0.9490740740740693</v>
      </c>
      <c r="F232">
        <f t="shared" si="343"/>
        <v>9.4907407407406937E-3</v>
      </c>
      <c r="H232">
        <v>209</v>
      </c>
      <c r="I232">
        <v>20.9</v>
      </c>
      <c r="J232" t="e">
        <f>J231-0.1*2*K232/$C$3</f>
        <v>#N/A</v>
      </c>
      <c r="K232" t="e">
        <f>VLOOKUP(ROUND(J231,2),A$15:C$315,3)</f>
        <v>#N/A</v>
      </c>
      <c r="L232" t="e">
        <f t="shared" si="417"/>
        <v>#N/A</v>
      </c>
      <c r="M232" t="str">
        <f t="shared" si="418"/>
        <v>done</v>
      </c>
      <c r="N232" t="e">
        <f t="shared" si="402"/>
        <v>#N/A</v>
      </c>
      <c r="P232" t="e">
        <f t="shared" si="408"/>
        <v>#N/A</v>
      </c>
      <c r="Q232" t="e">
        <f t="shared" si="403"/>
        <v>#N/A</v>
      </c>
      <c r="R232" t="e">
        <f t="shared" si="409"/>
        <v>#N/A</v>
      </c>
      <c r="S232" t="e">
        <f t="shared" si="410"/>
        <v>#N/A</v>
      </c>
      <c r="T232" t="e">
        <f t="shared" si="411"/>
        <v>#N/A</v>
      </c>
      <c r="U232" t="e">
        <f t="shared" si="412"/>
        <v>#N/A</v>
      </c>
      <c r="V232" t="str">
        <f t="shared" si="413"/>
        <v>done</v>
      </c>
      <c r="W232" t="e">
        <f t="shared" si="405"/>
        <v>#N/A</v>
      </c>
      <c r="X232">
        <f t="shared" si="406"/>
        <v>0</v>
      </c>
      <c r="Y232" t="e">
        <f t="shared" si="414"/>
        <v>#N/A</v>
      </c>
      <c r="Z232" t="e">
        <f t="shared" si="415"/>
        <v>#N/A</v>
      </c>
      <c r="AA232">
        <f t="shared" si="404"/>
        <v>1.1573099600139019</v>
      </c>
      <c r="AC232" t="e">
        <f t="shared" si="361"/>
        <v>#N/A</v>
      </c>
      <c r="AD232" t="e">
        <f t="shared" ref="AD232" si="419">VLOOKUP(ROUND(AC231,2),$A$15:$C$315,3)</f>
        <v>#N/A</v>
      </c>
      <c r="AE232" t="e">
        <f t="shared" si="362"/>
        <v>#N/A</v>
      </c>
      <c r="AF232" t="e">
        <f t="shared" si="363"/>
        <v>#N/A</v>
      </c>
      <c r="AG232" t="e">
        <f t="shared" si="364"/>
        <v>#N/A</v>
      </c>
      <c r="AH232" t="e">
        <f t="shared" si="345"/>
        <v>#N/A</v>
      </c>
      <c r="AI232" t="str">
        <f t="shared" si="346"/>
        <v>done</v>
      </c>
      <c r="AJ232" t="e">
        <f t="shared" si="365"/>
        <v>#N/A</v>
      </c>
      <c r="AK232">
        <f t="shared" si="366"/>
        <v>0</v>
      </c>
      <c r="AL232" t="e">
        <f t="shared" si="347"/>
        <v>#N/A</v>
      </c>
      <c r="AM232" t="e">
        <f t="shared" si="367"/>
        <v>#N/A</v>
      </c>
      <c r="AN232">
        <f t="shared" si="368"/>
        <v>1.1461582852630494</v>
      </c>
      <c r="AP232" t="e">
        <f t="shared" si="369"/>
        <v>#N/A</v>
      </c>
      <c r="AQ232" t="e">
        <f t="shared" ref="AQ232" si="420">VLOOKUP(ROUND(AP231,2),$A$15:$C$315,3)</f>
        <v>#N/A</v>
      </c>
      <c r="AR232" t="e">
        <f t="shared" si="370"/>
        <v>#N/A</v>
      </c>
      <c r="AS232" t="e">
        <f t="shared" si="371"/>
        <v>#N/A</v>
      </c>
      <c r="AT232" t="e">
        <f t="shared" si="372"/>
        <v>#N/A</v>
      </c>
      <c r="AU232" t="e">
        <f t="shared" si="348"/>
        <v>#N/A</v>
      </c>
      <c r="AV232" t="str">
        <f t="shared" si="349"/>
        <v>done</v>
      </c>
      <c r="AW232" t="e">
        <f t="shared" si="373"/>
        <v>#N/A</v>
      </c>
      <c r="AX232">
        <f t="shared" si="374"/>
        <v>0</v>
      </c>
      <c r="AY232" t="e">
        <f t="shared" si="350"/>
        <v>#N/A</v>
      </c>
      <c r="AZ232" t="e">
        <f t="shared" si="375"/>
        <v>#N/A</v>
      </c>
      <c r="BA232">
        <f t="shared" si="376"/>
        <v>1.1578989058555726</v>
      </c>
      <c r="BC232" t="e">
        <f t="shared" si="377"/>
        <v>#N/A</v>
      </c>
      <c r="BD232" t="e">
        <f t="shared" ref="BD232" si="421">VLOOKUP(ROUND(BC231,2),$A$15:$C$315,3)</f>
        <v>#N/A</v>
      </c>
      <c r="BE232" t="e">
        <f t="shared" si="378"/>
        <v>#N/A</v>
      </c>
      <c r="BF232" t="e">
        <f t="shared" si="379"/>
        <v>#N/A</v>
      </c>
      <c r="BG232" t="e">
        <f t="shared" si="380"/>
        <v>#N/A</v>
      </c>
      <c r="BH232" t="e">
        <f t="shared" si="351"/>
        <v>#N/A</v>
      </c>
      <c r="BI232" t="str">
        <f t="shared" si="352"/>
        <v>done</v>
      </c>
      <c r="BJ232" t="e">
        <f t="shared" si="381"/>
        <v>#N/A</v>
      </c>
      <c r="BK232">
        <f t="shared" si="382"/>
        <v>0</v>
      </c>
      <c r="BL232" t="e">
        <f t="shared" si="353"/>
        <v>#N/A</v>
      </c>
      <c r="BM232" t="e">
        <f t="shared" si="383"/>
        <v>#N/A</v>
      </c>
      <c r="BN232">
        <f t="shared" si="384"/>
        <v>1.0572219945531807</v>
      </c>
      <c r="BP232" t="e">
        <f t="shared" si="385"/>
        <v>#N/A</v>
      </c>
      <c r="BQ232" t="e">
        <f t="shared" ref="BQ232" si="422">VLOOKUP(ROUND(BP231,2),$A$15:$C$315,3)</f>
        <v>#N/A</v>
      </c>
      <c r="BR232" t="e">
        <f t="shared" si="386"/>
        <v>#N/A</v>
      </c>
      <c r="BS232" t="e">
        <f t="shared" si="387"/>
        <v>#N/A</v>
      </c>
      <c r="BT232" t="e">
        <f t="shared" si="388"/>
        <v>#N/A</v>
      </c>
      <c r="BU232" t="e">
        <f t="shared" si="354"/>
        <v>#N/A</v>
      </c>
      <c r="BV232" t="str">
        <f t="shared" si="355"/>
        <v>done</v>
      </c>
      <c r="BW232" t="e">
        <f t="shared" si="389"/>
        <v>#N/A</v>
      </c>
      <c r="BX232">
        <f t="shared" si="390"/>
        <v>0</v>
      </c>
      <c r="BY232" t="e">
        <f t="shared" si="356"/>
        <v>#N/A</v>
      </c>
      <c r="BZ232" t="e">
        <f t="shared" si="391"/>
        <v>#N/A</v>
      </c>
      <c r="CA232">
        <f t="shared" si="392"/>
        <v>0.88811504174370148</v>
      </c>
      <c r="CC232" t="e">
        <f t="shared" si="393"/>
        <v>#N/A</v>
      </c>
      <c r="CD232" t="e">
        <f t="shared" ref="CD232" si="423">VLOOKUP(ROUND(CC231,2),$A$15:$C$315,3)</f>
        <v>#N/A</v>
      </c>
      <c r="CE232" t="e">
        <f t="shared" si="394"/>
        <v>#N/A</v>
      </c>
      <c r="CF232" t="e">
        <f t="shared" si="395"/>
        <v>#N/A</v>
      </c>
      <c r="CG232" t="e">
        <f t="shared" si="396"/>
        <v>#N/A</v>
      </c>
      <c r="CH232" t="e">
        <f t="shared" si="357"/>
        <v>#N/A</v>
      </c>
      <c r="CI232" t="str">
        <f t="shared" si="358"/>
        <v>done</v>
      </c>
      <c r="CJ232" t="e">
        <f t="shared" si="397"/>
        <v>#N/A</v>
      </c>
      <c r="CK232">
        <f t="shared" si="398"/>
        <v>0</v>
      </c>
      <c r="CL232" t="e">
        <f t="shared" si="359"/>
        <v>#N/A</v>
      </c>
      <c r="CM232" t="e">
        <f t="shared" si="399"/>
        <v>#N/A</v>
      </c>
      <c r="CN232">
        <f t="shared" si="400"/>
        <v>0.58029526070053317</v>
      </c>
    </row>
    <row r="233" spans="1:92" x14ac:dyDescent="0.25">
      <c r="A233">
        <v>2.1800000000000002</v>
      </c>
      <c r="B233">
        <f t="shared" si="360"/>
        <v>0.01</v>
      </c>
      <c r="C233">
        <f t="shared" si="341"/>
        <v>0.6</v>
      </c>
      <c r="D233">
        <f t="shared" si="407"/>
        <v>0.57037037037036742</v>
      </c>
      <c r="E233">
        <f t="shared" si="342"/>
        <v>0.9506172839506124</v>
      </c>
      <c r="F233">
        <f t="shared" si="343"/>
        <v>9.5061728395061246E-3</v>
      </c>
    </row>
    <row r="234" spans="1:92" x14ac:dyDescent="0.25">
      <c r="A234">
        <v>2.19</v>
      </c>
      <c r="B234">
        <f t="shared" si="360"/>
        <v>0.01</v>
      </c>
      <c r="C234">
        <f t="shared" si="341"/>
        <v>0.6</v>
      </c>
      <c r="D234">
        <f t="shared" si="407"/>
        <v>0.5712962962962933</v>
      </c>
      <c r="E234">
        <f t="shared" si="342"/>
        <v>0.95216049382715551</v>
      </c>
      <c r="F234">
        <f t="shared" si="343"/>
        <v>9.5216049382715554E-3</v>
      </c>
    </row>
    <row r="235" spans="1:92" x14ac:dyDescent="0.25">
      <c r="A235">
        <v>2.2000000000000002</v>
      </c>
      <c r="B235">
        <f t="shared" si="360"/>
        <v>0.01</v>
      </c>
      <c r="C235">
        <f t="shared" si="341"/>
        <v>0.6</v>
      </c>
      <c r="D235">
        <f t="shared" si="407"/>
        <v>0.57222222222221919</v>
      </c>
      <c r="E235">
        <f t="shared" si="342"/>
        <v>0.95370370370369872</v>
      </c>
      <c r="F235">
        <f t="shared" si="343"/>
        <v>9.537037037036988E-3</v>
      </c>
    </row>
    <row r="236" spans="1:92" x14ac:dyDescent="0.25">
      <c r="A236">
        <v>2.21</v>
      </c>
      <c r="B236">
        <f t="shared" si="360"/>
        <v>0.01</v>
      </c>
      <c r="C236">
        <f t="shared" si="341"/>
        <v>0.6</v>
      </c>
      <c r="D236">
        <f t="shared" si="407"/>
        <v>0.57314814814814508</v>
      </c>
      <c r="E236">
        <f t="shared" si="342"/>
        <v>0.95524691358024183</v>
      </c>
      <c r="F236">
        <f t="shared" si="343"/>
        <v>9.5524691358024189E-3</v>
      </c>
    </row>
    <row r="237" spans="1:92" x14ac:dyDescent="0.25">
      <c r="A237">
        <v>2.2200000000000002</v>
      </c>
      <c r="B237">
        <f t="shared" si="360"/>
        <v>0.01</v>
      </c>
      <c r="C237">
        <f t="shared" si="341"/>
        <v>0.6</v>
      </c>
      <c r="D237">
        <f t="shared" si="407"/>
        <v>0.57407407407407096</v>
      </c>
      <c r="E237">
        <f t="shared" si="342"/>
        <v>0.95679012345678494</v>
      </c>
      <c r="F237">
        <f t="shared" si="343"/>
        <v>9.5679012345678497E-3</v>
      </c>
    </row>
    <row r="238" spans="1:92" x14ac:dyDescent="0.25">
      <c r="A238">
        <v>2.23</v>
      </c>
      <c r="B238">
        <f t="shared" si="360"/>
        <v>0.01</v>
      </c>
      <c r="C238">
        <f t="shared" si="341"/>
        <v>0.6</v>
      </c>
      <c r="D238">
        <f t="shared" si="407"/>
        <v>0.57499999999999685</v>
      </c>
      <c r="E238">
        <f t="shared" si="342"/>
        <v>0.95833333333332815</v>
      </c>
      <c r="F238">
        <f t="shared" si="343"/>
        <v>9.5833333333332823E-3</v>
      </c>
    </row>
    <row r="239" spans="1:92" x14ac:dyDescent="0.25">
      <c r="A239">
        <v>2.2400000000000002</v>
      </c>
      <c r="B239">
        <f t="shared" si="360"/>
        <v>0.01</v>
      </c>
      <c r="C239">
        <f t="shared" si="341"/>
        <v>0.6</v>
      </c>
      <c r="D239">
        <f t="shared" si="407"/>
        <v>0.57592592592592273</v>
      </c>
      <c r="E239">
        <f t="shared" si="342"/>
        <v>0.95987654320987126</v>
      </c>
      <c r="F239">
        <f t="shared" si="343"/>
        <v>9.5987654320987131E-3</v>
      </c>
    </row>
    <row r="240" spans="1:92" x14ac:dyDescent="0.25">
      <c r="A240">
        <v>2.25</v>
      </c>
      <c r="B240">
        <f t="shared" si="360"/>
        <v>0.01</v>
      </c>
      <c r="C240">
        <f t="shared" si="341"/>
        <v>0.6</v>
      </c>
      <c r="D240">
        <f t="shared" si="407"/>
        <v>0.57685185185184862</v>
      </c>
      <c r="E240">
        <f t="shared" si="342"/>
        <v>0.96141975308641436</v>
      </c>
      <c r="F240">
        <f t="shared" si="343"/>
        <v>9.614197530864144E-3</v>
      </c>
    </row>
    <row r="241" spans="1:6" x14ac:dyDescent="0.25">
      <c r="A241">
        <v>2.2599999999999998</v>
      </c>
      <c r="B241">
        <f t="shared" si="360"/>
        <v>0.01</v>
      </c>
      <c r="C241">
        <f t="shared" si="341"/>
        <v>0.6</v>
      </c>
      <c r="D241">
        <f t="shared" si="407"/>
        <v>0.5777777777777745</v>
      </c>
      <c r="E241">
        <f t="shared" si="342"/>
        <v>0.96296296296295758</v>
      </c>
      <c r="F241">
        <f t="shared" si="343"/>
        <v>9.6296296296295766E-3</v>
      </c>
    </row>
    <row r="242" spans="1:6" x14ac:dyDescent="0.25">
      <c r="A242">
        <v>2.27</v>
      </c>
      <c r="B242">
        <f t="shared" si="360"/>
        <v>0.01</v>
      </c>
      <c r="C242">
        <f t="shared" si="341"/>
        <v>0.6</v>
      </c>
      <c r="D242">
        <f t="shared" si="407"/>
        <v>0.57870370370370039</v>
      </c>
      <c r="E242">
        <f t="shared" si="342"/>
        <v>0.96450617283950069</v>
      </c>
      <c r="F242">
        <f t="shared" si="343"/>
        <v>9.6450617283950074E-3</v>
      </c>
    </row>
    <row r="243" spans="1:6" x14ac:dyDescent="0.25">
      <c r="A243">
        <v>2.2799999999999998</v>
      </c>
      <c r="B243">
        <f t="shared" si="360"/>
        <v>0.01</v>
      </c>
      <c r="C243">
        <f t="shared" si="341"/>
        <v>0.6</v>
      </c>
      <c r="D243">
        <f t="shared" si="407"/>
        <v>0.57962962962962628</v>
      </c>
      <c r="E243">
        <f t="shared" si="342"/>
        <v>0.96604938271604379</v>
      </c>
      <c r="F243">
        <f t="shared" si="343"/>
        <v>9.6604938271604383E-3</v>
      </c>
    </row>
    <row r="244" spans="1:6" x14ac:dyDescent="0.25">
      <c r="A244">
        <v>2.29</v>
      </c>
      <c r="B244">
        <f t="shared" si="360"/>
        <v>0.01</v>
      </c>
      <c r="C244">
        <f t="shared" si="341"/>
        <v>0.6</v>
      </c>
      <c r="D244">
        <f t="shared" si="407"/>
        <v>0.58055555555555216</v>
      </c>
      <c r="E244">
        <f t="shared" si="342"/>
        <v>0.96759259259258701</v>
      </c>
      <c r="F244">
        <f t="shared" si="343"/>
        <v>9.6759259259258708E-3</v>
      </c>
    </row>
    <row r="245" spans="1:6" x14ac:dyDescent="0.25">
      <c r="A245">
        <v>2.2999999999999998</v>
      </c>
      <c r="B245">
        <f t="shared" si="360"/>
        <v>0.01</v>
      </c>
      <c r="C245">
        <f t="shared" si="341"/>
        <v>0.6</v>
      </c>
      <c r="D245">
        <f t="shared" si="407"/>
        <v>0.58148148148147805</v>
      </c>
      <c r="E245">
        <f t="shared" si="342"/>
        <v>0.96913580246913011</v>
      </c>
      <c r="F245">
        <f t="shared" si="343"/>
        <v>9.6913580246913017E-3</v>
      </c>
    </row>
    <row r="246" spans="1:6" x14ac:dyDescent="0.25">
      <c r="A246">
        <v>2.31</v>
      </c>
      <c r="B246">
        <f t="shared" si="360"/>
        <v>0.01</v>
      </c>
      <c r="C246">
        <f t="shared" si="341"/>
        <v>0.6</v>
      </c>
      <c r="D246">
        <f t="shared" si="407"/>
        <v>0.58240740740740393</v>
      </c>
      <c r="E246">
        <f t="shared" si="342"/>
        <v>0.97067901234567322</v>
      </c>
      <c r="F246">
        <f t="shared" si="343"/>
        <v>9.7067901234567325E-3</v>
      </c>
    </row>
    <row r="247" spans="1:6" x14ac:dyDescent="0.25">
      <c r="A247">
        <v>2.3199999999999998</v>
      </c>
      <c r="B247">
        <f t="shared" si="360"/>
        <v>0.01</v>
      </c>
      <c r="C247">
        <f t="shared" si="341"/>
        <v>0.6</v>
      </c>
      <c r="D247">
        <f t="shared" si="407"/>
        <v>0.58333333333332982</v>
      </c>
      <c r="E247">
        <f t="shared" si="342"/>
        <v>0.97222222222221644</v>
      </c>
      <c r="F247">
        <f t="shared" si="343"/>
        <v>9.7222222222221651E-3</v>
      </c>
    </row>
    <row r="248" spans="1:6" x14ac:dyDescent="0.25">
      <c r="A248">
        <v>2.33</v>
      </c>
      <c r="B248">
        <f t="shared" si="360"/>
        <v>0.01</v>
      </c>
      <c r="C248">
        <f t="shared" si="341"/>
        <v>0.6</v>
      </c>
      <c r="D248">
        <f t="shared" si="407"/>
        <v>0.5842592592592557</v>
      </c>
      <c r="E248">
        <f t="shared" si="342"/>
        <v>0.97376543209875954</v>
      </c>
      <c r="F248">
        <f t="shared" si="343"/>
        <v>9.737654320987596E-3</v>
      </c>
    </row>
    <row r="249" spans="1:6" x14ac:dyDescent="0.25">
      <c r="A249">
        <v>2.34</v>
      </c>
      <c r="B249">
        <f t="shared" si="360"/>
        <v>0.01</v>
      </c>
      <c r="C249">
        <f t="shared" si="341"/>
        <v>0.6</v>
      </c>
      <c r="D249">
        <f t="shared" si="407"/>
        <v>0.58518518518518159</v>
      </c>
      <c r="E249">
        <f t="shared" si="342"/>
        <v>0.97530864197530265</v>
      </c>
      <c r="F249">
        <f t="shared" si="343"/>
        <v>9.7530864197530268E-3</v>
      </c>
    </row>
    <row r="250" spans="1:6" x14ac:dyDescent="0.25">
      <c r="A250">
        <v>2.35</v>
      </c>
      <c r="B250">
        <f t="shared" si="360"/>
        <v>0.01</v>
      </c>
      <c r="C250">
        <f t="shared" si="341"/>
        <v>0.6</v>
      </c>
      <c r="D250">
        <f t="shared" si="407"/>
        <v>0.58611111111110747</v>
      </c>
      <c r="E250">
        <f t="shared" si="342"/>
        <v>0.97685185185184586</v>
      </c>
      <c r="F250">
        <f t="shared" si="343"/>
        <v>9.7685185185184594E-3</v>
      </c>
    </row>
    <row r="251" spans="1:6" x14ac:dyDescent="0.25">
      <c r="A251">
        <v>2.36</v>
      </c>
      <c r="B251">
        <f t="shared" si="360"/>
        <v>0.01</v>
      </c>
      <c r="C251">
        <f t="shared" si="341"/>
        <v>0.6</v>
      </c>
      <c r="D251">
        <f t="shared" si="407"/>
        <v>0.58703703703703336</v>
      </c>
      <c r="E251">
        <f t="shared" si="342"/>
        <v>0.97839506172838897</v>
      </c>
      <c r="F251">
        <f t="shared" si="343"/>
        <v>9.7839506172838903E-3</v>
      </c>
    </row>
    <row r="252" spans="1:6" x14ac:dyDescent="0.25">
      <c r="A252">
        <v>2.37</v>
      </c>
      <c r="B252">
        <f t="shared" si="360"/>
        <v>0.01</v>
      </c>
      <c r="C252">
        <f t="shared" si="341"/>
        <v>0.6</v>
      </c>
      <c r="D252">
        <f t="shared" si="407"/>
        <v>0.58796296296295925</v>
      </c>
      <c r="E252">
        <f t="shared" si="342"/>
        <v>0.97993827160493208</v>
      </c>
      <c r="F252">
        <f t="shared" si="343"/>
        <v>9.7993827160493211E-3</v>
      </c>
    </row>
    <row r="253" spans="1:6" x14ac:dyDescent="0.25">
      <c r="A253">
        <v>2.38</v>
      </c>
      <c r="B253">
        <f t="shared" si="360"/>
        <v>0.01</v>
      </c>
      <c r="C253">
        <f t="shared" si="341"/>
        <v>0.6</v>
      </c>
      <c r="D253">
        <f t="shared" si="407"/>
        <v>0.58888888888888513</v>
      </c>
      <c r="E253">
        <f t="shared" si="342"/>
        <v>0.98148148148147529</v>
      </c>
      <c r="F253">
        <f t="shared" si="343"/>
        <v>9.8148148148147537E-3</v>
      </c>
    </row>
    <row r="254" spans="1:6" x14ac:dyDescent="0.25">
      <c r="A254">
        <v>2.39</v>
      </c>
      <c r="B254">
        <f t="shared" si="360"/>
        <v>0.01</v>
      </c>
      <c r="C254">
        <f t="shared" si="341"/>
        <v>0.6</v>
      </c>
      <c r="D254">
        <f t="shared" ref="D254:D265" si="424">D253+(1/108)*(1/10)</f>
        <v>0.58981481481481102</v>
      </c>
      <c r="E254">
        <f t="shared" si="342"/>
        <v>0.9830246913580184</v>
      </c>
      <c r="F254">
        <f t="shared" si="343"/>
        <v>9.8302469135801845E-3</v>
      </c>
    </row>
    <row r="255" spans="1:6" x14ac:dyDescent="0.25">
      <c r="A255">
        <v>2.4</v>
      </c>
      <c r="B255">
        <f t="shared" si="360"/>
        <v>0.01</v>
      </c>
      <c r="C255">
        <f t="shared" si="341"/>
        <v>0.6</v>
      </c>
      <c r="D255">
        <f t="shared" si="424"/>
        <v>0.5907407407407369</v>
      </c>
      <c r="E255">
        <f t="shared" si="342"/>
        <v>0.9845679012345615</v>
      </c>
      <c r="F255">
        <f t="shared" si="343"/>
        <v>9.8456790123456154E-3</v>
      </c>
    </row>
    <row r="256" spans="1:6" x14ac:dyDescent="0.25">
      <c r="A256">
        <v>2.41</v>
      </c>
      <c r="B256">
        <f t="shared" si="360"/>
        <v>0.01</v>
      </c>
      <c r="C256">
        <f t="shared" si="341"/>
        <v>0.6</v>
      </c>
      <c r="D256">
        <f t="shared" si="424"/>
        <v>0.59166666666666279</v>
      </c>
      <c r="E256">
        <f t="shared" si="342"/>
        <v>0.98611111111110472</v>
      </c>
      <c r="F256">
        <f t="shared" si="343"/>
        <v>9.861111111111048E-3</v>
      </c>
    </row>
    <row r="257" spans="1:6" x14ac:dyDescent="0.25">
      <c r="A257">
        <v>2.42</v>
      </c>
      <c r="B257">
        <f t="shared" si="360"/>
        <v>0.01</v>
      </c>
      <c r="C257">
        <f t="shared" si="341"/>
        <v>0.6</v>
      </c>
      <c r="D257">
        <f t="shared" si="424"/>
        <v>0.59259259259258867</v>
      </c>
      <c r="E257">
        <f t="shared" si="342"/>
        <v>0.98765432098764783</v>
      </c>
      <c r="F257">
        <f t="shared" si="343"/>
        <v>9.8765432098764788E-3</v>
      </c>
    </row>
    <row r="258" spans="1:6" x14ac:dyDescent="0.25">
      <c r="A258">
        <v>2.4300000000000002</v>
      </c>
      <c r="B258">
        <f t="shared" si="360"/>
        <v>0.01</v>
      </c>
      <c r="C258">
        <f t="shared" si="341"/>
        <v>0.6</v>
      </c>
      <c r="D258">
        <f t="shared" si="424"/>
        <v>0.59351851851851456</v>
      </c>
      <c r="E258">
        <f t="shared" si="342"/>
        <v>0.98919753086419093</v>
      </c>
      <c r="F258">
        <f t="shared" si="343"/>
        <v>9.8919753086419097E-3</v>
      </c>
    </row>
    <row r="259" spans="1:6" x14ac:dyDescent="0.25">
      <c r="A259">
        <v>2.44</v>
      </c>
      <c r="B259">
        <f t="shared" si="360"/>
        <v>0.01</v>
      </c>
      <c r="C259">
        <f t="shared" si="341"/>
        <v>0.6</v>
      </c>
      <c r="D259">
        <f t="shared" si="424"/>
        <v>0.59444444444444045</v>
      </c>
      <c r="E259">
        <f t="shared" si="342"/>
        <v>0.99074074074073415</v>
      </c>
      <c r="F259">
        <f t="shared" si="343"/>
        <v>9.9074074074073423E-3</v>
      </c>
    </row>
    <row r="260" spans="1:6" x14ac:dyDescent="0.25">
      <c r="A260">
        <v>2.4500000000000002</v>
      </c>
      <c r="B260">
        <f t="shared" si="360"/>
        <v>0.01</v>
      </c>
      <c r="C260">
        <f t="shared" si="341"/>
        <v>0.6</v>
      </c>
      <c r="D260">
        <f t="shared" si="424"/>
        <v>0.59537037037036633</v>
      </c>
      <c r="E260">
        <f t="shared" si="342"/>
        <v>0.99228395061727726</v>
      </c>
      <c r="F260">
        <f t="shared" si="343"/>
        <v>9.9228395061727731E-3</v>
      </c>
    </row>
    <row r="261" spans="1:6" x14ac:dyDescent="0.25">
      <c r="A261">
        <v>2.46</v>
      </c>
      <c r="B261">
        <f t="shared" si="360"/>
        <v>0.01</v>
      </c>
      <c r="C261">
        <f t="shared" si="341"/>
        <v>0.6</v>
      </c>
      <c r="D261">
        <f t="shared" si="424"/>
        <v>0.59629629629629222</v>
      </c>
      <c r="E261">
        <f t="shared" si="342"/>
        <v>0.99382716049382036</v>
      </c>
      <c r="F261">
        <f t="shared" si="343"/>
        <v>9.938271604938204E-3</v>
      </c>
    </row>
    <row r="262" spans="1:6" x14ac:dyDescent="0.25">
      <c r="A262">
        <v>2.4700000000000002</v>
      </c>
      <c r="B262">
        <f t="shared" si="360"/>
        <v>0.01</v>
      </c>
      <c r="C262">
        <f t="shared" si="341"/>
        <v>0.6</v>
      </c>
      <c r="D262">
        <f t="shared" si="424"/>
        <v>0.5972222222222181</v>
      </c>
      <c r="E262">
        <f t="shared" si="342"/>
        <v>0.99537037037036358</v>
      </c>
      <c r="F262">
        <f t="shared" si="343"/>
        <v>9.9537037037036365E-3</v>
      </c>
    </row>
    <row r="263" spans="1:6" x14ac:dyDescent="0.25">
      <c r="A263">
        <v>2.48</v>
      </c>
      <c r="B263">
        <f t="shared" si="360"/>
        <v>0.01</v>
      </c>
      <c r="C263">
        <f t="shared" si="341"/>
        <v>0.6</v>
      </c>
      <c r="D263">
        <f t="shared" si="424"/>
        <v>0.59814814814814399</v>
      </c>
      <c r="E263">
        <f t="shared" si="342"/>
        <v>0.99691358024690668</v>
      </c>
      <c r="F263">
        <f t="shared" si="343"/>
        <v>9.9691358024690674E-3</v>
      </c>
    </row>
    <row r="264" spans="1:6" x14ac:dyDescent="0.25">
      <c r="A264">
        <v>2.4900000000000002</v>
      </c>
      <c r="B264">
        <f t="shared" si="360"/>
        <v>0.01</v>
      </c>
      <c r="C264">
        <f t="shared" si="341"/>
        <v>0.6</v>
      </c>
      <c r="D264">
        <f t="shared" si="424"/>
        <v>0.59907407407406987</v>
      </c>
      <c r="E264">
        <f t="shared" si="342"/>
        <v>0.99845679012344979</v>
      </c>
      <c r="F264">
        <f t="shared" si="343"/>
        <v>9.9845679012344982E-3</v>
      </c>
    </row>
    <row r="265" spans="1:6" x14ac:dyDescent="0.25">
      <c r="A265">
        <v>2.5</v>
      </c>
      <c r="B265">
        <f t="shared" si="360"/>
        <v>0.01</v>
      </c>
      <c r="C265">
        <f t="shared" si="341"/>
        <v>0.6</v>
      </c>
      <c r="D265">
        <f t="shared" si="424"/>
        <v>0.59999999999999576</v>
      </c>
      <c r="E265">
        <f t="shared" si="342"/>
        <v>0.99999999999999301</v>
      </c>
      <c r="F265">
        <f t="shared" si="343"/>
        <v>9.9999999999999308E-3</v>
      </c>
    </row>
    <row r="266" spans="1:6" x14ac:dyDescent="0.25">
      <c r="A266">
        <v>2.5099999999999998</v>
      </c>
      <c r="B266">
        <f>0.0105</f>
        <v>1.0500000000000001E-2</v>
      </c>
      <c r="C266">
        <f t="shared" si="341"/>
        <v>0.63</v>
      </c>
      <c r="D266">
        <f>C266</f>
        <v>0.63</v>
      </c>
      <c r="E266">
        <f t="shared" ref="E266:E291" si="425">D266/C266</f>
        <v>1</v>
      </c>
      <c r="F266">
        <f t="shared" ref="F266:F291" si="426">E266*B266</f>
        <v>1.0500000000000001E-2</v>
      </c>
    </row>
    <row r="267" spans="1:6" x14ac:dyDescent="0.25">
      <c r="A267">
        <v>2.52</v>
      </c>
      <c r="B267">
        <f t="shared" ref="B267:B315" si="427">0.0105</f>
        <v>1.0500000000000001E-2</v>
      </c>
      <c r="C267">
        <f t="shared" si="341"/>
        <v>0.63</v>
      </c>
      <c r="D267">
        <f t="shared" ref="D267:D315" si="428">D266</f>
        <v>0.63</v>
      </c>
      <c r="E267">
        <f t="shared" si="425"/>
        <v>1</v>
      </c>
      <c r="F267">
        <f t="shared" si="426"/>
        <v>1.0500000000000001E-2</v>
      </c>
    </row>
    <row r="268" spans="1:6" x14ac:dyDescent="0.25">
      <c r="A268">
        <v>2.5299999999999998</v>
      </c>
      <c r="B268">
        <f t="shared" si="427"/>
        <v>1.0500000000000001E-2</v>
      </c>
      <c r="C268">
        <f t="shared" si="341"/>
        <v>0.63</v>
      </c>
      <c r="D268">
        <f t="shared" si="428"/>
        <v>0.63</v>
      </c>
      <c r="E268">
        <f t="shared" si="425"/>
        <v>1</v>
      </c>
      <c r="F268">
        <f t="shared" si="426"/>
        <v>1.0500000000000001E-2</v>
      </c>
    </row>
    <row r="269" spans="1:6" x14ac:dyDescent="0.25">
      <c r="A269">
        <v>2.54</v>
      </c>
      <c r="B269">
        <f t="shared" si="427"/>
        <v>1.0500000000000001E-2</v>
      </c>
      <c r="C269">
        <f t="shared" si="341"/>
        <v>0.63</v>
      </c>
      <c r="D269">
        <f t="shared" si="428"/>
        <v>0.63</v>
      </c>
      <c r="E269">
        <f t="shared" si="425"/>
        <v>1</v>
      </c>
      <c r="F269">
        <f t="shared" si="426"/>
        <v>1.0500000000000001E-2</v>
      </c>
    </row>
    <row r="270" spans="1:6" x14ac:dyDescent="0.25">
      <c r="A270">
        <v>2.5499999999999998</v>
      </c>
      <c r="B270">
        <f t="shared" si="427"/>
        <v>1.0500000000000001E-2</v>
      </c>
      <c r="C270">
        <f t="shared" si="341"/>
        <v>0.63</v>
      </c>
      <c r="D270">
        <f t="shared" si="428"/>
        <v>0.63</v>
      </c>
      <c r="E270">
        <f t="shared" si="425"/>
        <v>1</v>
      </c>
      <c r="F270">
        <f t="shared" si="426"/>
        <v>1.0500000000000001E-2</v>
      </c>
    </row>
    <row r="271" spans="1:6" x14ac:dyDescent="0.25">
      <c r="A271">
        <v>2.56</v>
      </c>
      <c r="B271">
        <f t="shared" si="427"/>
        <v>1.0500000000000001E-2</v>
      </c>
      <c r="C271">
        <f t="shared" ref="C271:C315" si="429">($C$3*10/C$13)*$B271</f>
        <v>0.63</v>
      </c>
      <c r="D271">
        <f t="shared" si="428"/>
        <v>0.63</v>
      </c>
      <c r="E271">
        <f t="shared" si="425"/>
        <v>1</v>
      </c>
      <c r="F271">
        <f t="shared" si="426"/>
        <v>1.0500000000000001E-2</v>
      </c>
    </row>
    <row r="272" spans="1:6" x14ac:dyDescent="0.25">
      <c r="A272">
        <v>2.57</v>
      </c>
      <c r="B272">
        <f t="shared" si="427"/>
        <v>1.0500000000000001E-2</v>
      </c>
      <c r="C272">
        <f t="shared" si="429"/>
        <v>0.63</v>
      </c>
      <c r="D272">
        <f t="shared" si="428"/>
        <v>0.63</v>
      </c>
      <c r="E272">
        <f t="shared" si="425"/>
        <v>1</v>
      </c>
      <c r="F272">
        <f t="shared" si="426"/>
        <v>1.0500000000000001E-2</v>
      </c>
    </row>
    <row r="273" spans="1:6" x14ac:dyDescent="0.25">
      <c r="A273">
        <v>2.58</v>
      </c>
      <c r="B273">
        <f t="shared" si="427"/>
        <v>1.0500000000000001E-2</v>
      </c>
      <c r="C273">
        <f t="shared" si="429"/>
        <v>0.63</v>
      </c>
      <c r="D273">
        <f t="shared" si="428"/>
        <v>0.63</v>
      </c>
      <c r="E273">
        <f t="shared" si="425"/>
        <v>1</v>
      </c>
      <c r="F273">
        <f t="shared" si="426"/>
        <v>1.0500000000000001E-2</v>
      </c>
    </row>
    <row r="274" spans="1:6" x14ac:dyDescent="0.25">
      <c r="A274">
        <v>2.59</v>
      </c>
      <c r="B274">
        <f t="shared" si="427"/>
        <v>1.0500000000000001E-2</v>
      </c>
      <c r="C274">
        <f t="shared" si="429"/>
        <v>0.63</v>
      </c>
      <c r="D274">
        <f t="shared" si="428"/>
        <v>0.63</v>
      </c>
      <c r="E274">
        <f t="shared" si="425"/>
        <v>1</v>
      </c>
      <c r="F274">
        <f t="shared" si="426"/>
        <v>1.0500000000000001E-2</v>
      </c>
    </row>
    <row r="275" spans="1:6" x14ac:dyDescent="0.25">
      <c r="A275">
        <v>2.6</v>
      </c>
      <c r="B275">
        <f t="shared" si="427"/>
        <v>1.0500000000000001E-2</v>
      </c>
      <c r="C275">
        <f t="shared" si="429"/>
        <v>0.63</v>
      </c>
      <c r="D275">
        <f t="shared" si="428"/>
        <v>0.63</v>
      </c>
      <c r="E275">
        <f t="shared" si="425"/>
        <v>1</v>
      </c>
      <c r="F275">
        <f t="shared" si="426"/>
        <v>1.0500000000000001E-2</v>
      </c>
    </row>
    <row r="276" spans="1:6" x14ac:dyDescent="0.25">
      <c r="A276">
        <v>2.61</v>
      </c>
      <c r="B276">
        <f t="shared" si="427"/>
        <v>1.0500000000000001E-2</v>
      </c>
      <c r="C276">
        <f t="shared" si="429"/>
        <v>0.63</v>
      </c>
      <c r="D276">
        <f t="shared" si="428"/>
        <v>0.63</v>
      </c>
      <c r="E276">
        <f t="shared" si="425"/>
        <v>1</v>
      </c>
      <c r="F276">
        <f t="shared" si="426"/>
        <v>1.0500000000000001E-2</v>
      </c>
    </row>
    <row r="277" spans="1:6" x14ac:dyDescent="0.25">
      <c r="A277">
        <v>2.62</v>
      </c>
      <c r="B277">
        <f t="shared" si="427"/>
        <v>1.0500000000000001E-2</v>
      </c>
      <c r="C277">
        <f t="shared" si="429"/>
        <v>0.63</v>
      </c>
      <c r="D277">
        <f t="shared" si="428"/>
        <v>0.63</v>
      </c>
      <c r="E277">
        <f t="shared" si="425"/>
        <v>1</v>
      </c>
      <c r="F277">
        <f t="shared" si="426"/>
        <v>1.0500000000000001E-2</v>
      </c>
    </row>
    <row r="278" spans="1:6" x14ac:dyDescent="0.25">
      <c r="A278">
        <v>2.63</v>
      </c>
      <c r="B278">
        <f t="shared" si="427"/>
        <v>1.0500000000000001E-2</v>
      </c>
      <c r="C278">
        <f t="shared" si="429"/>
        <v>0.63</v>
      </c>
      <c r="D278">
        <f t="shared" si="428"/>
        <v>0.63</v>
      </c>
      <c r="E278">
        <f t="shared" si="425"/>
        <v>1</v>
      </c>
      <c r="F278">
        <f t="shared" si="426"/>
        <v>1.0500000000000001E-2</v>
      </c>
    </row>
    <row r="279" spans="1:6" x14ac:dyDescent="0.25">
      <c r="A279">
        <v>2.64</v>
      </c>
      <c r="B279">
        <f t="shared" si="427"/>
        <v>1.0500000000000001E-2</v>
      </c>
      <c r="C279">
        <f t="shared" si="429"/>
        <v>0.63</v>
      </c>
      <c r="D279">
        <f t="shared" si="428"/>
        <v>0.63</v>
      </c>
      <c r="E279">
        <f t="shared" si="425"/>
        <v>1</v>
      </c>
      <c r="F279">
        <f t="shared" si="426"/>
        <v>1.0500000000000001E-2</v>
      </c>
    </row>
    <row r="280" spans="1:6" x14ac:dyDescent="0.25">
      <c r="A280">
        <v>2.65</v>
      </c>
      <c r="B280">
        <f t="shared" si="427"/>
        <v>1.0500000000000001E-2</v>
      </c>
      <c r="C280">
        <f t="shared" si="429"/>
        <v>0.63</v>
      </c>
      <c r="D280">
        <f t="shared" si="428"/>
        <v>0.63</v>
      </c>
      <c r="E280">
        <f t="shared" si="425"/>
        <v>1</v>
      </c>
      <c r="F280">
        <f t="shared" si="426"/>
        <v>1.0500000000000001E-2</v>
      </c>
    </row>
    <row r="281" spans="1:6" x14ac:dyDescent="0.25">
      <c r="A281">
        <v>2.66</v>
      </c>
      <c r="B281">
        <f t="shared" si="427"/>
        <v>1.0500000000000001E-2</v>
      </c>
      <c r="C281">
        <f t="shared" si="429"/>
        <v>0.63</v>
      </c>
      <c r="D281">
        <f t="shared" si="428"/>
        <v>0.63</v>
      </c>
      <c r="E281">
        <f t="shared" si="425"/>
        <v>1</v>
      </c>
      <c r="F281">
        <f t="shared" si="426"/>
        <v>1.0500000000000001E-2</v>
      </c>
    </row>
    <row r="282" spans="1:6" x14ac:dyDescent="0.25">
      <c r="A282">
        <v>2.67</v>
      </c>
      <c r="B282">
        <f t="shared" si="427"/>
        <v>1.0500000000000001E-2</v>
      </c>
      <c r="C282">
        <f t="shared" si="429"/>
        <v>0.63</v>
      </c>
      <c r="D282">
        <f t="shared" si="428"/>
        <v>0.63</v>
      </c>
      <c r="E282">
        <f t="shared" si="425"/>
        <v>1</v>
      </c>
      <c r="F282">
        <f t="shared" si="426"/>
        <v>1.0500000000000001E-2</v>
      </c>
    </row>
    <row r="283" spans="1:6" x14ac:dyDescent="0.25">
      <c r="A283">
        <v>2.68</v>
      </c>
      <c r="B283">
        <f t="shared" si="427"/>
        <v>1.0500000000000001E-2</v>
      </c>
      <c r="C283">
        <f t="shared" si="429"/>
        <v>0.63</v>
      </c>
      <c r="D283">
        <f t="shared" si="428"/>
        <v>0.63</v>
      </c>
      <c r="E283">
        <f t="shared" si="425"/>
        <v>1</v>
      </c>
      <c r="F283">
        <f t="shared" si="426"/>
        <v>1.0500000000000001E-2</v>
      </c>
    </row>
    <row r="284" spans="1:6" x14ac:dyDescent="0.25">
      <c r="A284">
        <v>2.69</v>
      </c>
      <c r="B284">
        <f t="shared" si="427"/>
        <v>1.0500000000000001E-2</v>
      </c>
      <c r="C284">
        <f t="shared" si="429"/>
        <v>0.63</v>
      </c>
      <c r="D284">
        <f t="shared" si="428"/>
        <v>0.63</v>
      </c>
      <c r="E284">
        <f t="shared" si="425"/>
        <v>1</v>
      </c>
      <c r="F284">
        <f t="shared" si="426"/>
        <v>1.0500000000000001E-2</v>
      </c>
    </row>
    <row r="285" spans="1:6" x14ac:dyDescent="0.25">
      <c r="A285">
        <v>2.7</v>
      </c>
      <c r="B285">
        <f t="shared" si="427"/>
        <v>1.0500000000000001E-2</v>
      </c>
      <c r="C285">
        <f t="shared" si="429"/>
        <v>0.63</v>
      </c>
      <c r="D285">
        <f t="shared" si="428"/>
        <v>0.63</v>
      </c>
      <c r="E285">
        <f t="shared" si="425"/>
        <v>1</v>
      </c>
      <c r="F285">
        <f t="shared" si="426"/>
        <v>1.0500000000000001E-2</v>
      </c>
    </row>
    <row r="286" spans="1:6" x14ac:dyDescent="0.25">
      <c r="A286">
        <v>2.71</v>
      </c>
      <c r="B286">
        <f t="shared" si="427"/>
        <v>1.0500000000000001E-2</v>
      </c>
      <c r="C286">
        <f t="shared" si="429"/>
        <v>0.63</v>
      </c>
      <c r="D286">
        <f t="shared" si="428"/>
        <v>0.63</v>
      </c>
      <c r="E286">
        <f t="shared" si="425"/>
        <v>1</v>
      </c>
      <c r="F286">
        <f t="shared" si="426"/>
        <v>1.0500000000000001E-2</v>
      </c>
    </row>
    <row r="287" spans="1:6" x14ac:dyDescent="0.25">
      <c r="A287">
        <v>2.72</v>
      </c>
      <c r="B287">
        <f t="shared" si="427"/>
        <v>1.0500000000000001E-2</v>
      </c>
      <c r="C287">
        <f t="shared" si="429"/>
        <v>0.63</v>
      </c>
      <c r="D287">
        <f t="shared" si="428"/>
        <v>0.63</v>
      </c>
      <c r="E287">
        <f t="shared" si="425"/>
        <v>1</v>
      </c>
      <c r="F287">
        <f t="shared" si="426"/>
        <v>1.0500000000000001E-2</v>
      </c>
    </row>
    <row r="288" spans="1:6" x14ac:dyDescent="0.25">
      <c r="A288">
        <v>2.73</v>
      </c>
      <c r="B288">
        <f t="shared" si="427"/>
        <v>1.0500000000000001E-2</v>
      </c>
      <c r="C288">
        <f t="shared" si="429"/>
        <v>0.63</v>
      </c>
      <c r="D288">
        <f t="shared" si="428"/>
        <v>0.63</v>
      </c>
      <c r="E288">
        <f t="shared" si="425"/>
        <v>1</v>
      </c>
      <c r="F288">
        <f t="shared" si="426"/>
        <v>1.0500000000000001E-2</v>
      </c>
    </row>
    <row r="289" spans="1:6" x14ac:dyDescent="0.25">
      <c r="A289">
        <v>2.74</v>
      </c>
      <c r="B289">
        <f t="shared" si="427"/>
        <v>1.0500000000000001E-2</v>
      </c>
      <c r="C289">
        <f t="shared" si="429"/>
        <v>0.63</v>
      </c>
      <c r="D289">
        <f t="shared" si="428"/>
        <v>0.63</v>
      </c>
      <c r="E289">
        <f t="shared" si="425"/>
        <v>1</v>
      </c>
      <c r="F289">
        <f t="shared" si="426"/>
        <v>1.0500000000000001E-2</v>
      </c>
    </row>
    <row r="290" spans="1:6" x14ac:dyDescent="0.25">
      <c r="A290">
        <v>2.75</v>
      </c>
      <c r="B290">
        <f t="shared" si="427"/>
        <v>1.0500000000000001E-2</v>
      </c>
      <c r="C290">
        <f t="shared" si="429"/>
        <v>0.63</v>
      </c>
      <c r="D290">
        <f t="shared" si="428"/>
        <v>0.63</v>
      </c>
      <c r="E290">
        <f t="shared" si="425"/>
        <v>1</v>
      </c>
      <c r="F290">
        <f t="shared" si="426"/>
        <v>1.0500000000000001E-2</v>
      </c>
    </row>
    <row r="291" spans="1:6" x14ac:dyDescent="0.25">
      <c r="A291">
        <v>2.76</v>
      </c>
      <c r="B291">
        <f t="shared" si="427"/>
        <v>1.0500000000000001E-2</v>
      </c>
      <c r="C291">
        <f t="shared" si="429"/>
        <v>0.63</v>
      </c>
      <c r="D291">
        <f t="shared" si="428"/>
        <v>0.63</v>
      </c>
      <c r="E291">
        <f t="shared" si="425"/>
        <v>1</v>
      </c>
      <c r="F291">
        <f t="shared" si="426"/>
        <v>1.0500000000000001E-2</v>
      </c>
    </row>
    <row r="292" spans="1:6" x14ac:dyDescent="0.25">
      <c r="A292">
        <v>2.77</v>
      </c>
      <c r="B292">
        <f t="shared" si="427"/>
        <v>1.0500000000000001E-2</v>
      </c>
      <c r="C292">
        <f t="shared" si="429"/>
        <v>0.63</v>
      </c>
      <c r="D292">
        <f t="shared" si="428"/>
        <v>0.63</v>
      </c>
      <c r="E292">
        <f t="shared" ref="E292:E315" si="430">D292/C292</f>
        <v>1</v>
      </c>
      <c r="F292">
        <f t="shared" ref="F292:F315" si="431">E292*B292</f>
        <v>1.0500000000000001E-2</v>
      </c>
    </row>
    <row r="293" spans="1:6" x14ac:dyDescent="0.25">
      <c r="A293">
        <v>2.78</v>
      </c>
      <c r="B293">
        <f t="shared" si="427"/>
        <v>1.0500000000000001E-2</v>
      </c>
      <c r="C293">
        <f t="shared" si="429"/>
        <v>0.63</v>
      </c>
      <c r="D293">
        <f t="shared" si="428"/>
        <v>0.63</v>
      </c>
      <c r="E293">
        <f t="shared" si="430"/>
        <v>1</v>
      </c>
      <c r="F293">
        <f t="shared" si="431"/>
        <v>1.0500000000000001E-2</v>
      </c>
    </row>
    <row r="294" spans="1:6" x14ac:dyDescent="0.25">
      <c r="A294">
        <v>2.79</v>
      </c>
      <c r="B294">
        <f t="shared" si="427"/>
        <v>1.0500000000000001E-2</v>
      </c>
      <c r="C294">
        <f t="shared" si="429"/>
        <v>0.63</v>
      </c>
      <c r="D294">
        <f t="shared" si="428"/>
        <v>0.63</v>
      </c>
      <c r="E294">
        <f t="shared" si="430"/>
        <v>1</v>
      </c>
      <c r="F294">
        <f t="shared" si="431"/>
        <v>1.0500000000000001E-2</v>
      </c>
    </row>
    <row r="295" spans="1:6" x14ac:dyDescent="0.25">
      <c r="A295">
        <v>2.8</v>
      </c>
      <c r="B295">
        <f t="shared" si="427"/>
        <v>1.0500000000000001E-2</v>
      </c>
      <c r="C295">
        <f t="shared" si="429"/>
        <v>0.63</v>
      </c>
      <c r="D295">
        <f t="shared" si="428"/>
        <v>0.63</v>
      </c>
      <c r="E295">
        <f t="shared" si="430"/>
        <v>1</v>
      </c>
      <c r="F295">
        <f t="shared" si="431"/>
        <v>1.0500000000000001E-2</v>
      </c>
    </row>
    <row r="296" spans="1:6" x14ac:dyDescent="0.25">
      <c r="A296">
        <v>2.81</v>
      </c>
      <c r="B296">
        <f t="shared" si="427"/>
        <v>1.0500000000000001E-2</v>
      </c>
      <c r="C296">
        <f t="shared" si="429"/>
        <v>0.63</v>
      </c>
      <c r="D296">
        <f t="shared" si="428"/>
        <v>0.63</v>
      </c>
      <c r="E296">
        <f t="shared" si="430"/>
        <v>1</v>
      </c>
      <c r="F296">
        <f t="shared" si="431"/>
        <v>1.0500000000000001E-2</v>
      </c>
    </row>
    <row r="297" spans="1:6" x14ac:dyDescent="0.25">
      <c r="A297">
        <v>2.82</v>
      </c>
      <c r="B297">
        <f t="shared" si="427"/>
        <v>1.0500000000000001E-2</v>
      </c>
      <c r="C297">
        <f t="shared" si="429"/>
        <v>0.63</v>
      </c>
      <c r="D297">
        <f t="shared" si="428"/>
        <v>0.63</v>
      </c>
      <c r="E297">
        <f t="shared" si="430"/>
        <v>1</v>
      </c>
      <c r="F297">
        <f t="shared" si="431"/>
        <v>1.0500000000000001E-2</v>
      </c>
    </row>
    <row r="298" spans="1:6" x14ac:dyDescent="0.25">
      <c r="A298">
        <v>2.83</v>
      </c>
      <c r="B298">
        <f t="shared" si="427"/>
        <v>1.0500000000000001E-2</v>
      </c>
      <c r="C298">
        <f t="shared" si="429"/>
        <v>0.63</v>
      </c>
      <c r="D298">
        <f t="shared" si="428"/>
        <v>0.63</v>
      </c>
      <c r="E298">
        <f t="shared" si="430"/>
        <v>1</v>
      </c>
      <c r="F298">
        <f t="shared" si="431"/>
        <v>1.0500000000000001E-2</v>
      </c>
    </row>
    <row r="299" spans="1:6" x14ac:dyDescent="0.25">
      <c r="A299">
        <v>2.84</v>
      </c>
      <c r="B299">
        <f t="shared" si="427"/>
        <v>1.0500000000000001E-2</v>
      </c>
      <c r="C299">
        <f t="shared" si="429"/>
        <v>0.63</v>
      </c>
      <c r="D299">
        <f t="shared" si="428"/>
        <v>0.63</v>
      </c>
      <c r="E299">
        <f t="shared" si="430"/>
        <v>1</v>
      </c>
      <c r="F299">
        <f t="shared" si="431"/>
        <v>1.0500000000000001E-2</v>
      </c>
    </row>
    <row r="300" spans="1:6" x14ac:dyDescent="0.25">
      <c r="A300">
        <v>2.85</v>
      </c>
      <c r="B300">
        <f t="shared" si="427"/>
        <v>1.0500000000000001E-2</v>
      </c>
      <c r="C300">
        <f t="shared" si="429"/>
        <v>0.63</v>
      </c>
      <c r="D300">
        <f t="shared" si="428"/>
        <v>0.63</v>
      </c>
      <c r="E300">
        <f t="shared" si="430"/>
        <v>1</v>
      </c>
      <c r="F300">
        <f t="shared" si="431"/>
        <v>1.0500000000000001E-2</v>
      </c>
    </row>
    <row r="301" spans="1:6" x14ac:dyDescent="0.25">
      <c r="A301">
        <v>2.86</v>
      </c>
      <c r="B301">
        <f t="shared" si="427"/>
        <v>1.0500000000000001E-2</v>
      </c>
      <c r="C301">
        <f t="shared" si="429"/>
        <v>0.63</v>
      </c>
      <c r="D301">
        <f t="shared" si="428"/>
        <v>0.63</v>
      </c>
      <c r="E301">
        <f t="shared" si="430"/>
        <v>1</v>
      </c>
      <c r="F301">
        <f t="shared" si="431"/>
        <v>1.0500000000000001E-2</v>
      </c>
    </row>
    <row r="302" spans="1:6" x14ac:dyDescent="0.25">
      <c r="A302">
        <v>2.87</v>
      </c>
      <c r="B302">
        <f t="shared" si="427"/>
        <v>1.0500000000000001E-2</v>
      </c>
      <c r="C302">
        <f t="shared" si="429"/>
        <v>0.63</v>
      </c>
      <c r="D302">
        <f t="shared" si="428"/>
        <v>0.63</v>
      </c>
      <c r="E302">
        <f t="shared" si="430"/>
        <v>1</v>
      </c>
      <c r="F302">
        <f t="shared" si="431"/>
        <v>1.0500000000000001E-2</v>
      </c>
    </row>
    <row r="303" spans="1:6" x14ac:dyDescent="0.25">
      <c r="A303">
        <v>2.88</v>
      </c>
      <c r="B303">
        <f t="shared" si="427"/>
        <v>1.0500000000000001E-2</v>
      </c>
      <c r="C303">
        <f t="shared" si="429"/>
        <v>0.63</v>
      </c>
      <c r="D303">
        <f t="shared" si="428"/>
        <v>0.63</v>
      </c>
      <c r="E303">
        <f t="shared" si="430"/>
        <v>1</v>
      </c>
      <c r="F303">
        <f t="shared" si="431"/>
        <v>1.0500000000000001E-2</v>
      </c>
    </row>
    <row r="304" spans="1:6" x14ac:dyDescent="0.25">
      <c r="A304">
        <v>2.89</v>
      </c>
      <c r="B304">
        <f t="shared" si="427"/>
        <v>1.0500000000000001E-2</v>
      </c>
      <c r="C304">
        <f t="shared" si="429"/>
        <v>0.63</v>
      </c>
      <c r="D304">
        <f t="shared" si="428"/>
        <v>0.63</v>
      </c>
      <c r="E304">
        <f t="shared" si="430"/>
        <v>1</v>
      </c>
      <c r="F304">
        <f t="shared" si="431"/>
        <v>1.0500000000000001E-2</v>
      </c>
    </row>
    <row r="305" spans="1:6" x14ac:dyDescent="0.25">
      <c r="A305">
        <v>2.9</v>
      </c>
      <c r="B305">
        <f t="shared" si="427"/>
        <v>1.0500000000000001E-2</v>
      </c>
      <c r="C305">
        <f t="shared" si="429"/>
        <v>0.63</v>
      </c>
      <c r="D305">
        <f t="shared" si="428"/>
        <v>0.63</v>
      </c>
      <c r="E305">
        <f t="shared" si="430"/>
        <v>1</v>
      </c>
      <c r="F305">
        <f t="shared" si="431"/>
        <v>1.0500000000000001E-2</v>
      </c>
    </row>
    <row r="306" spans="1:6" x14ac:dyDescent="0.25">
      <c r="A306">
        <v>2.91</v>
      </c>
      <c r="B306">
        <f t="shared" si="427"/>
        <v>1.0500000000000001E-2</v>
      </c>
      <c r="C306">
        <f t="shared" si="429"/>
        <v>0.63</v>
      </c>
      <c r="D306">
        <f t="shared" si="428"/>
        <v>0.63</v>
      </c>
      <c r="E306">
        <f t="shared" si="430"/>
        <v>1</v>
      </c>
      <c r="F306">
        <f t="shared" si="431"/>
        <v>1.0500000000000001E-2</v>
      </c>
    </row>
    <row r="307" spans="1:6" x14ac:dyDescent="0.25">
      <c r="A307">
        <v>2.92</v>
      </c>
      <c r="B307">
        <f t="shared" si="427"/>
        <v>1.0500000000000001E-2</v>
      </c>
      <c r="C307">
        <f t="shared" si="429"/>
        <v>0.63</v>
      </c>
      <c r="D307">
        <f t="shared" si="428"/>
        <v>0.63</v>
      </c>
      <c r="E307">
        <f t="shared" si="430"/>
        <v>1</v>
      </c>
      <c r="F307">
        <f t="shared" si="431"/>
        <v>1.0500000000000001E-2</v>
      </c>
    </row>
    <row r="308" spans="1:6" x14ac:dyDescent="0.25">
      <c r="A308">
        <v>2.93</v>
      </c>
      <c r="B308">
        <f t="shared" si="427"/>
        <v>1.0500000000000001E-2</v>
      </c>
      <c r="C308">
        <f t="shared" si="429"/>
        <v>0.63</v>
      </c>
      <c r="D308">
        <f t="shared" si="428"/>
        <v>0.63</v>
      </c>
      <c r="E308">
        <f t="shared" si="430"/>
        <v>1</v>
      </c>
      <c r="F308">
        <f t="shared" si="431"/>
        <v>1.0500000000000001E-2</v>
      </c>
    </row>
    <row r="309" spans="1:6" x14ac:dyDescent="0.25">
      <c r="A309">
        <v>2.94</v>
      </c>
      <c r="B309">
        <f t="shared" si="427"/>
        <v>1.0500000000000001E-2</v>
      </c>
      <c r="C309">
        <f t="shared" si="429"/>
        <v>0.63</v>
      </c>
      <c r="D309">
        <f t="shared" si="428"/>
        <v>0.63</v>
      </c>
      <c r="E309">
        <f t="shared" si="430"/>
        <v>1</v>
      </c>
      <c r="F309">
        <f t="shared" si="431"/>
        <v>1.0500000000000001E-2</v>
      </c>
    </row>
    <row r="310" spans="1:6" x14ac:dyDescent="0.25">
      <c r="A310">
        <v>2.95</v>
      </c>
      <c r="B310">
        <f t="shared" si="427"/>
        <v>1.0500000000000001E-2</v>
      </c>
      <c r="C310">
        <f t="shared" si="429"/>
        <v>0.63</v>
      </c>
      <c r="D310">
        <f t="shared" si="428"/>
        <v>0.63</v>
      </c>
      <c r="E310">
        <f t="shared" si="430"/>
        <v>1</v>
      </c>
      <c r="F310">
        <f t="shared" si="431"/>
        <v>1.0500000000000001E-2</v>
      </c>
    </row>
    <row r="311" spans="1:6" x14ac:dyDescent="0.25">
      <c r="A311">
        <v>2.96</v>
      </c>
      <c r="B311">
        <f t="shared" si="427"/>
        <v>1.0500000000000001E-2</v>
      </c>
      <c r="C311">
        <f t="shared" si="429"/>
        <v>0.63</v>
      </c>
      <c r="D311">
        <f t="shared" si="428"/>
        <v>0.63</v>
      </c>
      <c r="E311">
        <f t="shared" si="430"/>
        <v>1</v>
      </c>
      <c r="F311">
        <f t="shared" si="431"/>
        <v>1.0500000000000001E-2</v>
      </c>
    </row>
    <row r="312" spans="1:6" x14ac:dyDescent="0.25">
      <c r="A312">
        <v>2.97</v>
      </c>
      <c r="B312">
        <f t="shared" si="427"/>
        <v>1.0500000000000001E-2</v>
      </c>
      <c r="C312">
        <f t="shared" si="429"/>
        <v>0.63</v>
      </c>
      <c r="D312">
        <f t="shared" si="428"/>
        <v>0.63</v>
      </c>
      <c r="E312">
        <f t="shared" si="430"/>
        <v>1</v>
      </c>
      <c r="F312">
        <f t="shared" si="431"/>
        <v>1.0500000000000001E-2</v>
      </c>
    </row>
    <row r="313" spans="1:6" x14ac:dyDescent="0.25">
      <c r="A313">
        <v>2.98</v>
      </c>
      <c r="B313">
        <f t="shared" si="427"/>
        <v>1.0500000000000001E-2</v>
      </c>
      <c r="C313">
        <f t="shared" si="429"/>
        <v>0.63</v>
      </c>
      <c r="D313">
        <f t="shared" si="428"/>
        <v>0.63</v>
      </c>
      <c r="E313">
        <f t="shared" si="430"/>
        <v>1</v>
      </c>
      <c r="F313">
        <f t="shared" si="431"/>
        <v>1.0500000000000001E-2</v>
      </c>
    </row>
    <row r="314" spans="1:6" x14ac:dyDescent="0.25">
      <c r="A314">
        <v>2.99</v>
      </c>
      <c r="B314">
        <f t="shared" si="427"/>
        <v>1.0500000000000001E-2</v>
      </c>
      <c r="C314">
        <f t="shared" si="429"/>
        <v>0.63</v>
      </c>
      <c r="D314">
        <f t="shared" si="428"/>
        <v>0.63</v>
      </c>
      <c r="E314">
        <f t="shared" si="430"/>
        <v>1</v>
      </c>
      <c r="F314">
        <f t="shared" si="431"/>
        <v>1.0500000000000001E-2</v>
      </c>
    </row>
    <row r="315" spans="1:6" x14ac:dyDescent="0.25">
      <c r="A315">
        <v>3</v>
      </c>
      <c r="B315">
        <f t="shared" si="427"/>
        <v>1.0500000000000001E-2</v>
      </c>
      <c r="C315">
        <f t="shared" si="429"/>
        <v>0.63</v>
      </c>
      <c r="D315">
        <f t="shared" si="428"/>
        <v>0.63</v>
      </c>
      <c r="E315">
        <f t="shared" si="430"/>
        <v>1</v>
      </c>
      <c r="F315">
        <f t="shared" si="431"/>
        <v>1.0500000000000001E-2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Tabelle6</vt:lpstr>
      <vt:lpstr>Overview</vt:lpstr>
      <vt:lpstr>CriticalVelocity</vt:lpstr>
      <vt:lpstr>ThreePoints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</dc:creator>
  <cp:lastModifiedBy>Martin</cp:lastModifiedBy>
  <dcterms:created xsi:type="dcterms:W3CDTF">2020-08-26T19:27:37Z</dcterms:created>
  <dcterms:modified xsi:type="dcterms:W3CDTF">2022-04-04T17:36:45Z</dcterms:modified>
</cp:coreProperties>
</file>