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oliveracasar-borota/Desktop/Submitted figures/"/>
    </mc:Choice>
  </mc:AlternateContent>
  <xr:revisionPtr revIDLastSave="0" documentId="8_{6F724DEB-28FC-0C47-A2B9-36FCF7A1B8E8}" xr6:coauthVersionLast="45" xr6:coauthVersionMax="45" xr10:uidLastSave="{00000000-0000-0000-0000-000000000000}"/>
  <bookViews>
    <workbookView xWindow="480" yWindow="460" windowWidth="27800" windowHeight="14380" tabRatio="638" xr2:uid="{00000000-000D-0000-FFFF-FFFF00000000}"/>
  </bookViews>
  <sheets>
    <sheet name="20gen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2" i="1" l="1"/>
  <c r="N20" i="1"/>
  <c r="N19" i="1"/>
  <c r="N16" i="1"/>
  <c r="N15" i="1"/>
  <c r="N13" i="1"/>
  <c r="N8" i="1"/>
  <c r="N4" i="1"/>
  <c r="N14" i="1" l="1"/>
</calcChain>
</file>

<file path=xl/sharedStrings.xml><?xml version="1.0" encoding="utf-8"?>
<sst xmlns="http://schemas.openxmlformats.org/spreadsheetml/2006/main" count="173" uniqueCount="137">
  <si>
    <t>Type</t>
  </si>
  <si>
    <t>NRAS</t>
  </si>
  <si>
    <t>cds</t>
  </si>
  <si>
    <t>PIK3R1</t>
  </si>
  <si>
    <t>IDH2</t>
  </si>
  <si>
    <t>hsr</t>
  </si>
  <si>
    <t>FUBP1</t>
  </si>
  <si>
    <t>EGFR</t>
  </si>
  <si>
    <t>TP53</t>
  </si>
  <si>
    <t>CDKN2C</t>
  </si>
  <si>
    <t>BRAF</t>
  </si>
  <si>
    <t>NF1</t>
  </si>
  <si>
    <t>H3F3A</t>
  </si>
  <si>
    <t>CDKN2A</t>
  </si>
  <si>
    <t>CIC</t>
  </si>
  <si>
    <t>IDH1</t>
  </si>
  <si>
    <t>CDKN2B</t>
  </si>
  <si>
    <t>NF2</t>
  </si>
  <si>
    <t>PIK3CA</t>
  </si>
  <si>
    <t>PTEN</t>
  </si>
  <si>
    <t>ATRX</t>
  </si>
  <si>
    <t>TERT</t>
  </si>
  <si>
    <t>RB1</t>
  </si>
  <si>
    <t>1p13.2 (115,247,090-115,259,515)</t>
  </si>
  <si>
    <t>1p31.1 (78,409,740-78,444,794)</t>
  </si>
  <si>
    <t>1p32 (50,960,745-50,974,633)</t>
  </si>
  <si>
    <t>H3 histone, family 3A</t>
  </si>
  <si>
    <t>1q42.12 (226,061,851-226,072,001)</t>
  </si>
  <si>
    <t>neuroblastoma RAS viral (v-ras) oncogene homolog</t>
  </si>
  <si>
    <t>far upstream element (FUSE) binding protein 1</t>
  </si>
  <si>
    <t>cyclin-dependent kinase inhibitor 2C (p18, inhibits CDK4)</t>
  </si>
  <si>
    <t>2q33.3 (208,236,227-208,266,074)</t>
  </si>
  <si>
    <t>isocitrate dehydrogenase 1 (NADP+), soluble</t>
  </si>
  <si>
    <t>3q26.3 (179,148,114-179,240,093)</t>
  </si>
  <si>
    <t>phosphatidylinositol-4,5-bisphosphate 3-kinase, catalytic subunit alpha</t>
  </si>
  <si>
    <t>5p15.33 (1,253,147-1,295,069)</t>
  </si>
  <si>
    <t>telomerase reverse transcriptase</t>
  </si>
  <si>
    <t>5q13.1 (68,215,720-68,301,821)</t>
  </si>
  <si>
    <t>phosphoinositide-3-kinase, regulatory subunit 1 (alpha)</t>
  </si>
  <si>
    <t>7p12.3-p12.1 (55,019,021-55,256,620)</t>
  </si>
  <si>
    <t>epidermal growth factor receptor</t>
  </si>
  <si>
    <t>7q34 (140,719,327-140,924,764)</t>
  </si>
  <si>
    <t>B-Raf proto-oncogene, serine/threonine kinase</t>
  </si>
  <si>
    <t>9p21 (21,967,753-21,995,301)</t>
  </si>
  <si>
    <t>cyclin-dependent kinase inhibitor 2A</t>
  </si>
  <si>
    <t>9p21 (22,002,903-22,009,363)</t>
  </si>
  <si>
    <t>cyclin-dependent kinase inhibitor 2B (p15, inhibits CDK4)</t>
  </si>
  <si>
    <t>10q23.3 (87,863,113-87,971,930)</t>
  </si>
  <si>
    <t>phosphatase and tensin homolog</t>
  </si>
  <si>
    <t>13q14.2 (48,303,751-48,481,986)</t>
  </si>
  <si>
    <t>retinoblastoma 1</t>
  </si>
  <si>
    <t>15q26.1 (90,083,045-90,102,504)</t>
  </si>
  <si>
    <t>isocitrate dehydrogenase 2 (NADP+), mitochondrial</t>
  </si>
  <si>
    <t>17p13.1 (7,661,779-7,687,550)</t>
  </si>
  <si>
    <t>tumor protein p53</t>
  </si>
  <si>
    <t>17q11.2 (31,094,927-31,382,116)</t>
  </si>
  <si>
    <t>neurofibromin 1</t>
  </si>
  <si>
    <t>19q13.2 (42,268,537-42,295,797)</t>
  </si>
  <si>
    <t>capicua transcriptional repressor</t>
  </si>
  <si>
    <t>22q12.2 (29,603,556-29,698,598)</t>
  </si>
  <si>
    <t>neurofibromin 2 (merlin)</t>
  </si>
  <si>
    <t>Xq21.1 (77,504,878-77,786,269)</t>
  </si>
  <si>
    <t>alpha thalassemia/mental retardation syndrome X-linked</t>
  </si>
  <si>
    <t>Exons</t>
  </si>
  <si>
    <t>Coding exons</t>
  </si>
  <si>
    <t>Covered by CNSv1</t>
  </si>
  <si>
    <t>1p32 (51,426,417-51,440,305)</t>
  </si>
  <si>
    <t>1p13.2 (114,704,469-114,716,894)</t>
  </si>
  <si>
    <t>1q42.12 (226,249,552-226,259,702)</t>
  </si>
  <si>
    <t>2q33.3 (209,100,951-209,130,798)</t>
  </si>
  <si>
    <t>1p31.1 (77,944,055-77,979,110)</t>
  </si>
  <si>
    <t>3q26.3 (178,865,902-178,957,881)</t>
  </si>
  <si>
    <t>5p15.33 (1,253,262-1,295,184)</t>
  </si>
  <si>
    <t>5q13.1 (67,511,548-67,597,649)</t>
  </si>
  <si>
    <t>7p12.3-p12.1 (55,086,714-55,324,313)</t>
  </si>
  <si>
    <t>7q34 (140,419,127-140,624,564)</t>
  </si>
  <si>
    <t>Ex4</t>
  </si>
  <si>
    <t>9p21 (21,967,752-21,995,300)</t>
  </si>
  <si>
    <t>9p21 (22,002,902-22,009,362)</t>
  </si>
  <si>
    <t>10q23.3 (89,622,870-89,731,687)</t>
  </si>
  <si>
    <t>13q14.2 (48,877,887-49,056,122)</t>
  </si>
  <si>
    <t>15q26.1 (90,626,277-90,645,736)</t>
  </si>
  <si>
    <t>17p13.1 (7,565,097-7,590,868)</t>
  </si>
  <si>
    <t>17q11.2 (29,421,945-29,709,134)</t>
  </si>
  <si>
    <t>19q13.2 (42,772,689-42,799,949)</t>
  </si>
  <si>
    <t>22q12.2 (29,999,545-30,094,587)</t>
  </si>
  <si>
    <t>Xq21.1 (76,760,356-77,041,702)</t>
  </si>
  <si>
    <t>aa</t>
  </si>
  <si>
    <t>Ex1-20</t>
  </si>
  <si>
    <t>Ex2-3-4-5</t>
  </si>
  <si>
    <t>Ex1-2</t>
  </si>
  <si>
    <t>Ex2</t>
  </si>
  <si>
    <t>Ex2-21</t>
  </si>
  <si>
    <t>promoter</t>
  </si>
  <si>
    <t>Ex2-16</t>
  </si>
  <si>
    <t>Ex1-28</t>
  </si>
  <si>
    <t>Ex11+15</t>
  </si>
  <si>
    <t>Ex1-2-3</t>
  </si>
  <si>
    <t>Ex1-9</t>
  </si>
  <si>
    <t>Ex1-27</t>
  </si>
  <si>
    <t>Ex2-11</t>
  </si>
  <si>
    <t>Ex1-58</t>
  </si>
  <si>
    <t>Ex1-35</t>
  </si>
  <si>
    <t>Functional annotation in cancer</t>
  </si>
  <si>
    <t>Oncogene</t>
  </si>
  <si>
    <t>Ex1(K29-F46 not covered); Ex2(H85-L119 not covered)</t>
  </si>
  <si>
    <t>Ex3(low coverage); Ex8(D268-I280 and R335-K342 not covered); Ex9(K349-P374 not covered and low coverage on D375-V403)</t>
  </si>
  <si>
    <t>Ex4(E125-S134 not covered)</t>
  </si>
  <si>
    <t>Ex4(Y42-D50 not covered)</t>
  </si>
  <si>
    <t>aa not covered</t>
  </si>
  <si>
    <t>coding coverage %</t>
  </si>
  <si>
    <t>poor/no coverage in promoter region 1,295,197-1,295,380</t>
  </si>
  <si>
    <t>42 (M1-Y42 covered)</t>
  </si>
  <si>
    <t>39 Ex11(K439-H477);          39 Ex15(I582-M620)</t>
  </si>
  <si>
    <t>Ex1(M1-P11 not covered)</t>
  </si>
  <si>
    <t>aa covered by design</t>
  </si>
  <si>
    <t>44 (P135-Q178 covered)</t>
  </si>
  <si>
    <t>Ex2(I41-I45 not covered); Ex5(M111 not covered); Ex6(Q122-I126 not covered); Ex15(G449-L454 not covered)</t>
  </si>
  <si>
    <t>87 (A51-Q138 covered)</t>
  </si>
  <si>
    <t>Ex2(E39-F70 not covered); Ex4(C257-L262 not covered); Ex10(S514-L517 not covered); Ex11(R577-Q582 not covered); Ex12(whole Ex12 not covered; M583-Q637); Ex13(H670-K672 not covered); Ex15(L748-L755 not covered)</t>
  </si>
  <si>
    <t>Ex1(Low coverage - very GC-rich); Ex4(V128-N146 not covered); Ex6(I181-V190 not covered, low coverage); Ex10(No coverage, sequence is missing; V314-S350); Ex12(D394-P396 not covered); Ex15(No coverage, sequence is missing; E464-S474); Ex16(K475-N478 not covered); Ex17(E533-L542 not covered); Ex22(T738-F739 not covered)</t>
  </si>
  <si>
    <t>Ex1(Q11-Q20 not covered); Ex15(E568-S574 low coverage)</t>
  </si>
  <si>
    <t>Ex8(M379-S387 not covered); Ex10(K558-M593 low coverage); Ex15(A1157-I1187 not covered); Ex17(E1352-F1355 not covered); Ex20(M1519-P1562 low coverage); Ex20(S1563-R1608 not covered)</t>
  </si>
  <si>
    <t>Tumor suppressor</t>
  </si>
  <si>
    <t>Ex1-16</t>
  </si>
  <si>
    <t xml:space="preserve">Ex5(E105-L121 not covered); Ex9(Long exon covered by 32 amplicons; N294 not covered; E553-V556 not covered; N702 not covered); Ex15(Very charged, highly acidic stretch of Glu; S1440-S1442 not covered); Ex16(T1545-D1566 low coverage); Ex18(L1645-E1652 low coverage); Ex20(G1712-D1719 not covered); Ex21(Y1758-N1778 low coverage); Ex22(R1817-P1828 low coverage); Ex24(G1900-D1908 low coverage); Ex25(very A/T-rich sequence); Ex29(G2110-L2122 not covered)  </t>
  </si>
  <si>
    <t>Gene</t>
  </si>
  <si>
    <t>Alias</t>
  </si>
  <si>
    <t>Chromosomal position (GRCh37)</t>
  </si>
  <si>
    <t>Chromosomal position (GRCh38)</t>
  </si>
  <si>
    <t>cds**</t>
  </si>
  <si>
    <t>hsr***</t>
  </si>
  <si>
    <t>Regions not covered by CNSv1</t>
  </si>
  <si>
    <t>**cds: coding sequence</t>
  </si>
  <si>
    <t>***hsr: hotspot region</t>
  </si>
  <si>
    <t>*Reference on panel design, testing and validation: Zacher A, Kaulich K, Stepanow S, Wolter M, Köhrer K, Felsberg J, Malzkorn B, Reifenberger G (2017) Molecular Diagnostics of Gliomas Using Next Generation Sequencing of a Glioma-Tailored Gene Panel. Brain Pathol 27:146-159. doi: 10.1111/bpa.12367</t>
  </si>
  <si>
    <t>Supplemental table 1. CNSv1 panel*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</si>
</sst>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i/>
      <sz val="14"/>
      <color rgb="FF000000"/>
      <name val="Arial"/>
      <family val="2"/>
    </font>
    <font>
      <b/>
      <sz val="14"/>
      <color rgb="FF000000"/>
      <name val="Arial"/>
      <family val="2"/>
    </font>
    <font>
      <sz val="14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0" fillId="2" borderId="0" xfId="0" applyFill="1"/>
    <xf numFmtId="0" fontId="1" fillId="2" borderId="2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1" fillId="4" borderId="2" xfId="0" applyFont="1" applyFill="1" applyBorder="1" applyAlignment="1">
      <alignment horizontal="center" vertical="center" wrapText="1" readingOrder="1"/>
    </xf>
    <xf numFmtId="0" fontId="2" fillId="4" borderId="2" xfId="0" applyFont="1" applyFill="1" applyBorder="1" applyAlignment="1">
      <alignment horizontal="center" vertical="center" readingOrder="1"/>
    </xf>
    <xf numFmtId="0" fontId="2" fillId="4" borderId="2" xfId="0" applyFont="1" applyFill="1" applyBorder="1" applyAlignment="1">
      <alignment horizontal="center" vertical="center" wrapText="1" readingOrder="1"/>
    </xf>
    <xf numFmtId="0" fontId="0" fillId="4" borderId="0" xfId="0" applyFill="1"/>
    <xf numFmtId="0" fontId="1" fillId="4" borderId="3" xfId="0" applyFont="1" applyFill="1" applyBorder="1" applyAlignment="1">
      <alignment horizontal="center" vertical="center" wrapText="1" readingOrder="1"/>
    </xf>
    <xf numFmtId="0" fontId="2" fillId="4" borderId="3" xfId="0" applyFont="1" applyFill="1" applyBorder="1" applyAlignment="1">
      <alignment horizontal="center" vertical="center" readingOrder="1"/>
    </xf>
    <xf numFmtId="0" fontId="2" fillId="4" borderId="3" xfId="0" applyFont="1" applyFill="1" applyBorder="1" applyAlignment="1">
      <alignment horizontal="center" vertical="center" wrapText="1" readingOrder="1"/>
    </xf>
    <xf numFmtId="0" fontId="2" fillId="4" borderId="3" xfId="0" applyNumberFormat="1" applyFont="1" applyFill="1" applyBorder="1" applyAlignment="1">
      <alignment horizontal="center" vertical="center" readingOrder="1"/>
    </xf>
    <xf numFmtId="0" fontId="2" fillId="4" borderId="3" xfId="0" applyNumberFormat="1" applyFont="1" applyFill="1" applyBorder="1" applyAlignment="1">
      <alignment horizontal="center" vertical="center" wrapText="1" readingOrder="1"/>
    </xf>
    <xf numFmtId="164" fontId="2" fillId="4" borderId="3" xfId="0" applyNumberFormat="1" applyFont="1" applyFill="1" applyBorder="1" applyAlignment="1">
      <alignment horizontal="center" vertical="center" wrapText="1" readingOrder="1"/>
    </xf>
    <xf numFmtId="0" fontId="1" fillId="2" borderId="3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readingOrder="1"/>
    </xf>
    <xf numFmtId="0" fontId="2" fillId="2" borderId="3" xfId="0" applyFont="1" applyFill="1" applyBorder="1" applyAlignment="1">
      <alignment horizontal="center" vertical="center" wrapText="1" readingOrder="1"/>
    </xf>
    <xf numFmtId="1" fontId="2" fillId="2" borderId="3" xfId="0" applyNumberFormat="1" applyFont="1" applyFill="1" applyBorder="1" applyAlignment="1">
      <alignment horizontal="center" vertical="center" wrapText="1" readingOrder="1"/>
    </xf>
    <xf numFmtId="164" fontId="2" fillId="2" borderId="3" xfId="0" applyNumberFormat="1" applyFont="1" applyFill="1" applyBorder="1" applyAlignment="1">
      <alignment horizontal="center" vertical="center" wrapText="1" readingOrder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/>
    </xf>
    <xf numFmtId="0" fontId="0" fillId="0" borderId="0" xfId="0" applyFill="1"/>
    <xf numFmtId="0" fontId="5" fillId="3" borderId="1" xfId="0" applyFont="1" applyFill="1" applyBorder="1" applyAlignment="1">
      <alignment horizontal="center" vertical="center" wrapText="1" readingOrder="1"/>
    </xf>
    <xf numFmtId="0" fontId="6" fillId="3" borderId="0" xfId="0" applyFont="1" applyFill="1"/>
    <xf numFmtId="0" fontId="5" fillId="0" borderId="3" xfId="0" applyFont="1" applyFill="1" applyBorder="1" applyAlignment="1">
      <alignment vertical="top"/>
    </xf>
    <xf numFmtId="0" fontId="2" fillId="0" borderId="3" xfId="0" applyFont="1" applyFill="1" applyBorder="1" applyAlignment="1">
      <alignment horizontal="center" vertical="center" readingOrder="1"/>
    </xf>
    <xf numFmtId="0" fontId="2" fillId="0" borderId="3" xfId="0" applyFont="1" applyFill="1" applyBorder="1" applyAlignment="1">
      <alignment horizontal="center" vertical="center" wrapText="1" readingOrder="1"/>
    </xf>
    <xf numFmtId="164" fontId="2" fillId="0" borderId="3" xfId="0" applyNumberFormat="1" applyFont="1" applyFill="1" applyBorder="1" applyAlignment="1">
      <alignment horizontal="center" vertical="center" wrapText="1" readingOrder="1"/>
    </xf>
    <xf numFmtId="0" fontId="2" fillId="0" borderId="3" xfId="0" applyFont="1" applyFill="1" applyBorder="1" applyAlignment="1">
      <alignment horizontal="left" vertical="center" readingOrder="1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7"/>
  <sheetViews>
    <sheetView tabSelected="1" topLeftCell="A21" zoomScale="60" zoomScaleNormal="60" workbookViewId="0">
      <selection activeCell="A27" sqref="A27"/>
    </sheetView>
  </sheetViews>
  <sheetFormatPr baseColWidth="10" defaultColWidth="8.83203125" defaultRowHeight="15" x14ac:dyDescent="0.2"/>
  <cols>
    <col min="1" max="1" width="14.5" customWidth="1"/>
    <col min="2" max="2" width="98.1640625" customWidth="1"/>
    <col min="3" max="3" width="42.33203125" customWidth="1"/>
    <col min="4" max="5" width="54.33203125" customWidth="1"/>
    <col min="7" max="7" width="10.5" customWidth="1"/>
    <col min="8" max="8" width="11" customWidth="1"/>
    <col min="9" max="9" width="13.83203125" customWidth="1"/>
    <col min="10" max="10" width="49.6640625" customWidth="1"/>
    <col min="12" max="12" width="34.83203125" customWidth="1"/>
    <col min="13" max="13" width="12.5" customWidth="1"/>
    <col min="14" max="14" width="13.5" customWidth="1"/>
  </cols>
  <sheetData>
    <row r="1" spans="1:14" ht="39.75" customHeight="1" thickBot="1" x14ac:dyDescent="0.25">
      <c r="A1" s="1" t="s">
        <v>136</v>
      </c>
    </row>
    <row r="2" spans="1:14" s="25" customFormat="1" ht="58" thickBot="1" x14ac:dyDescent="0.25">
      <c r="A2" s="24" t="s">
        <v>126</v>
      </c>
      <c r="B2" s="24" t="s">
        <v>127</v>
      </c>
      <c r="C2" s="24" t="s">
        <v>103</v>
      </c>
      <c r="D2" s="24" t="s">
        <v>128</v>
      </c>
      <c r="E2" s="24" t="s">
        <v>129</v>
      </c>
      <c r="F2" s="24" t="s">
        <v>0</v>
      </c>
      <c r="G2" s="24" t="s">
        <v>63</v>
      </c>
      <c r="H2" s="24" t="s">
        <v>64</v>
      </c>
      <c r="I2" s="24" t="s">
        <v>65</v>
      </c>
      <c r="J2" s="24" t="s">
        <v>132</v>
      </c>
      <c r="K2" s="24" t="s">
        <v>87</v>
      </c>
      <c r="L2" s="24" t="s">
        <v>115</v>
      </c>
      <c r="M2" s="24" t="s">
        <v>109</v>
      </c>
      <c r="N2" s="24" t="s">
        <v>110</v>
      </c>
    </row>
    <row r="3" spans="1:14" s="2" customFormat="1" ht="21" thickTop="1" thickBot="1" x14ac:dyDescent="0.25">
      <c r="A3" s="3" t="s">
        <v>1</v>
      </c>
      <c r="B3" s="4" t="s">
        <v>28</v>
      </c>
      <c r="C3" s="4" t="s">
        <v>104</v>
      </c>
      <c r="D3" s="4" t="s">
        <v>23</v>
      </c>
      <c r="E3" s="4" t="s">
        <v>67</v>
      </c>
      <c r="F3" s="5" t="s">
        <v>130</v>
      </c>
      <c r="G3" s="5">
        <v>7</v>
      </c>
      <c r="H3" s="5">
        <v>4</v>
      </c>
      <c r="I3" s="4" t="s">
        <v>89</v>
      </c>
      <c r="J3" s="4"/>
      <c r="K3" s="5">
        <v>189</v>
      </c>
      <c r="L3" s="5">
        <v>189</v>
      </c>
      <c r="M3" s="5">
        <v>0</v>
      </c>
      <c r="N3" s="5">
        <v>100</v>
      </c>
    </row>
    <row r="4" spans="1:14" s="9" customFormat="1" ht="58" thickBot="1" x14ac:dyDescent="0.25">
      <c r="A4" s="10" t="s">
        <v>6</v>
      </c>
      <c r="B4" s="11" t="s">
        <v>29</v>
      </c>
      <c r="C4" s="11" t="s">
        <v>123</v>
      </c>
      <c r="D4" s="11" t="s">
        <v>24</v>
      </c>
      <c r="E4" s="11" t="s">
        <v>70</v>
      </c>
      <c r="F4" s="12" t="s">
        <v>2</v>
      </c>
      <c r="G4" s="12">
        <v>20</v>
      </c>
      <c r="H4" s="12">
        <v>20</v>
      </c>
      <c r="I4" s="13" t="s">
        <v>88</v>
      </c>
      <c r="J4" s="14" t="s">
        <v>117</v>
      </c>
      <c r="K4" s="12">
        <v>644</v>
      </c>
      <c r="L4" s="12">
        <v>644</v>
      </c>
      <c r="M4" s="12">
        <v>17</v>
      </c>
      <c r="N4" s="15">
        <f>627/644*100</f>
        <v>97.360248447204967</v>
      </c>
    </row>
    <row r="5" spans="1:14" s="2" customFormat="1" ht="20" thickBot="1" x14ac:dyDescent="0.25">
      <c r="A5" s="16" t="s">
        <v>9</v>
      </c>
      <c r="B5" s="17" t="s">
        <v>30</v>
      </c>
      <c r="C5" s="17" t="s">
        <v>123</v>
      </c>
      <c r="D5" s="17" t="s">
        <v>66</v>
      </c>
      <c r="E5" s="17" t="s">
        <v>25</v>
      </c>
      <c r="F5" s="18" t="s">
        <v>2</v>
      </c>
      <c r="G5" s="18">
        <v>2</v>
      </c>
      <c r="H5" s="18">
        <v>2</v>
      </c>
      <c r="I5" s="18" t="s">
        <v>90</v>
      </c>
      <c r="J5" s="18"/>
      <c r="K5" s="18">
        <v>168</v>
      </c>
      <c r="L5" s="18">
        <v>168</v>
      </c>
      <c r="M5" s="18">
        <v>0</v>
      </c>
      <c r="N5" s="18">
        <v>100</v>
      </c>
    </row>
    <row r="6" spans="1:14" s="9" customFormat="1" ht="20" thickBot="1" x14ac:dyDescent="0.25">
      <c r="A6" s="10" t="s">
        <v>12</v>
      </c>
      <c r="B6" s="11" t="s">
        <v>26</v>
      </c>
      <c r="C6" s="11"/>
      <c r="D6" s="11" t="s">
        <v>68</v>
      </c>
      <c r="E6" s="11" t="s">
        <v>27</v>
      </c>
      <c r="F6" s="12" t="s">
        <v>131</v>
      </c>
      <c r="G6" s="12">
        <v>4</v>
      </c>
      <c r="H6" s="12">
        <v>3</v>
      </c>
      <c r="I6" s="12" t="s">
        <v>91</v>
      </c>
      <c r="J6" s="12"/>
      <c r="K6" s="12">
        <v>136</v>
      </c>
      <c r="L6" s="12" t="s">
        <v>112</v>
      </c>
      <c r="M6" s="12">
        <v>0</v>
      </c>
      <c r="N6" s="12">
        <v>100</v>
      </c>
    </row>
    <row r="7" spans="1:14" s="2" customFormat="1" ht="20" thickBot="1" x14ac:dyDescent="0.25">
      <c r="A7" s="16" t="s">
        <v>15</v>
      </c>
      <c r="B7" s="17" t="s">
        <v>32</v>
      </c>
      <c r="C7" s="17" t="s">
        <v>104</v>
      </c>
      <c r="D7" s="17" t="s">
        <v>69</v>
      </c>
      <c r="E7" s="17" t="s">
        <v>31</v>
      </c>
      <c r="F7" s="18" t="s">
        <v>5</v>
      </c>
      <c r="G7" s="18">
        <v>10</v>
      </c>
      <c r="H7" s="18">
        <v>8</v>
      </c>
      <c r="I7" s="18" t="s">
        <v>76</v>
      </c>
      <c r="J7" s="18" t="s">
        <v>108</v>
      </c>
      <c r="K7" s="18">
        <v>414</v>
      </c>
      <c r="L7" s="18" t="s">
        <v>118</v>
      </c>
      <c r="M7" s="18">
        <v>0</v>
      </c>
      <c r="N7" s="19">
        <v>100</v>
      </c>
    </row>
    <row r="8" spans="1:14" s="9" customFormat="1" ht="115" thickBot="1" x14ac:dyDescent="0.25">
      <c r="A8" s="10" t="s">
        <v>18</v>
      </c>
      <c r="B8" s="11" t="s">
        <v>34</v>
      </c>
      <c r="C8" s="11" t="s">
        <v>104</v>
      </c>
      <c r="D8" s="11" t="s">
        <v>71</v>
      </c>
      <c r="E8" s="11" t="s">
        <v>33</v>
      </c>
      <c r="F8" s="12" t="s">
        <v>2</v>
      </c>
      <c r="G8" s="12">
        <v>21</v>
      </c>
      <c r="H8" s="12">
        <v>20</v>
      </c>
      <c r="I8" s="12" t="s">
        <v>92</v>
      </c>
      <c r="J8" s="12" t="s">
        <v>119</v>
      </c>
      <c r="K8" s="12">
        <v>1068</v>
      </c>
      <c r="L8" s="12">
        <v>1068</v>
      </c>
      <c r="M8" s="12">
        <v>124</v>
      </c>
      <c r="N8" s="15">
        <f>944/1068*100</f>
        <v>88.389513108614238</v>
      </c>
    </row>
    <row r="9" spans="1:14" s="2" customFormat="1" ht="39" thickBot="1" x14ac:dyDescent="0.25">
      <c r="A9" s="16" t="s">
        <v>21</v>
      </c>
      <c r="B9" s="17" t="s">
        <v>36</v>
      </c>
      <c r="C9" s="17" t="s">
        <v>104</v>
      </c>
      <c r="D9" s="17" t="s">
        <v>72</v>
      </c>
      <c r="E9" s="17" t="s">
        <v>35</v>
      </c>
      <c r="F9" s="18" t="s">
        <v>5</v>
      </c>
      <c r="G9" s="18">
        <v>16</v>
      </c>
      <c r="H9" s="18">
        <v>16</v>
      </c>
      <c r="I9" s="18" t="s">
        <v>93</v>
      </c>
      <c r="J9" s="18" t="s">
        <v>111</v>
      </c>
      <c r="K9" s="18">
        <v>1132</v>
      </c>
      <c r="L9" s="18">
        <v>0</v>
      </c>
      <c r="M9" s="18"/>
      <c r="N9" s="18"/>
    </row>
    <row r="10" spans="1:14" s="9" customFormat="1" ht="21" thickTop="1" thickBot="1" x14ac:dyDescent="0.25">
      <c r="A10" s="6" t="s">
        <v>3</v>
      </c>
      <c r="B10" s="7" t="s">
        <v>38</v>
      </c>
      <c r="C10" s="7" t="s">
        <v>123</v>
      </c>
      <c r="D10" s="7" t="s">
        <v>73</v>
      </c>
      <c r="E10" s="7" t="s">
        <v>37</v>
      </c>
      <c r="F10" s="8" t="s">
        <v>2</v>
      </c>
      <c r="G10" s="8">
        <v>16</v>
      </c>
      <c r="H10" s="8">
        <v>15</v>
      </c>
      <c r="I10" s="8" t="s">
        <v>94</v>
      </c>
      <c r="J10" s="8"/>
      <c r="K10" s="8">
        <v>724</v>
      </c>
      <c r="L10" s="8">
        <v>724</v>
      </c>
      <c r="M10" s="8">
        <v>0</v>
      </c>
      <c r="N10" s="8">
        <v>100</v>
      </c>
    </row>
    <row r="11" spans="1:14" s="2" customFormat="1" ht="20" thickBot="1" x14ac:dyDescent="0.25">
      <c r="A11" s="16" t="s">
        <v>7</v>
      </c>
      <c r="B11" s="17" t="s">
        <v>40</v>
      </c>
      <c r="C11" s="17" t="s">
        <v>104</v>
      </c>
      <c r="D11" s="17" t="s">
        <v>74</v>
      </c>
      <c r="E11" s="17" t="s">
        <v>39</v>
      </c>
      <c r="F11" s="18" t="s">
        <v>2</v>
      </c>
      <c r="G11" s="18">
        <v>28</v>
      </c>
      <c r="H11" s="18">
        <v>28</v>
      </c>
      <c r="I11" s="18" t="s">
        <v>95</v>
      </c>
      <c r="J11" s="18"/>
      <c r="K11" s="18">
        <v>1210</v>
      </c>
      <c r="L11" s="18">
        <v>1210</v>
      </c>
      <c r="M11" s="18">
        <v>0</v>
      </c>
      <c r="N11" s="18">
        <v>100</v>
      </c>
    </row>
    <row r="12" spans="1:14" s="9" customFormat="1" ht="39" thickBot="1" x14ac:dyDescent="0.25">
      <c r="A12" s="10" t="s">
        <v>10</v>
      </c>
      <c r="B12" s="11" t="s">
        <v>42</v>
      </c>
      <c r="C12" s="11" t="s">
        <v>104</v>
      </c>
      <c r="D12" s="11" t="s">
        <v>75</v>
      </c>
      <c r="E12" s="11" t="s">
        <v>41</v>
      </c>
      <c r="F12" s="12" t="s">
        <v>5</v>
      </c>
      <c r="G12" s="12">
        <v>18</v>
      </c>
      <c r="H12" s="12">
        <v>18</v>
      </c>
      <c r="I12" s="12" t="s">
        <v>96</v>
      </c>
      <c r="J12" s="12"/>
      <c r="K12" s="12">
        <v>766</v>
      </c>
      <c r="L12" s="12" t="s">
        <v>113</v>
      </c>
      <c r="M12" s="12">
        <v>0</v>
      </c>
      <c r="N12" s="12">
        <v>100</v>
      </c>
    </row>
    <row r="13" spans="1:14" s="2" customFormat="1" ht="20" thickBot="1" x14ac:dyDescent="0.25">
      <c r="A13" s="16" t="s">
        <v>13</v>
      </c>
      <c r="B13" s="17" t="s">
        <v>44</v>
      </c>
      <c r="C13" s="17" t="s">
        <v>123</v>
      </c>
      <c r="D13" s="17" t="s">
        <v>77</v>
      </c>
      <c r="E13" s="17" t="s">
        <v>43</v>
      </c>
      <c r="F13" s="18" t="s">
        <v>2</v>
      </c>
      <c r="G13" s="18">
        <v>4</v>
      </c>
      <c r="H13" s="18">
        <v>3</v>
      </c>
      <c r="I13" s="18" t="s">
        <v>97</v>
      </c>
      <c r="J13" s="18" t="s">
        <v>114</v>
      </c>
      <c r="K13" s="18">
        <v>156</v>
      </c>
      <c r="L13" s="18">
        <v>156</v>
      </c>
      <c r="M13" s="18">
        <v>11</v>
      </c>
      <c r="N13" s="20">
        <f>145/156*100</f>
        <v>92.948717948717956</v>
      </c>
    </row>
    <row r="14" spans="1:14" s="9" customFormat="1" ht="39" thickBot="1" x14ac:dyDescent="0.25">
      <c r="A14" s="10" t="s">
        <v>16</v>
      </c>
      <c r="B14" s="11" t="s">
        <v>46</v>
      </c>
      <c r="C14" s="11" t="s">
        <v>123</v>
      </c>
      <c r="D14" s="11" t="s">
        <v>78</v>
      </c>
      <c r="E14" s="11" t="s">
        <v>45</v>
      </c>
      <c r="F14" s="12" t="s">
        <v>2</v>
      </c>
      <c r="G14" s="12">
        <v>2</v>
      </c>
      <c r="H14" s="12">
        <v>2</v>
      </c>
      <c r="I14" s="12" t="s">
        <v>90</v>
      </c>
      <c r="J14" s="12" t="s">
        <v>105</v>
      </c>
      <c r="K14" s="12">
        <v>138</v>
      </c>
      <c r="L14" s="12">
        <v>138</v>
      </c>
      <c r="M14" s="12">
        <v>53</v>
      </c>
      <c r="N14" s="15">
        <f>85/138*100</f>
        <v>61.594202898550719</v>
      </c>
    </row>
    <row r="15" spans="1:14" s="2" customFormat="1" ht="77" thickBot="1" x14ac:dyDescent="0.25">
      <c r="A15" s="16" t="s">
        <v>19</v>
      </c>
      <c r="B15" s="17" t="s">
        <v>48</v>
      </c>
      <c r="C15" s="17" t="s">
        <v>123</v>
      </c>
      <c r="D15" s="17" t="s">
        <v>79</v>
      </c>
      <c r="E15" s="17" t="s">
        <v>47</v>
      </c>
      <c r="F15" s="18" t="s">
        <v>2</v>
      </c>
      <c r="G15" s="18">
        <v>9</v>
      </c>
      <c r="H15" s="18">
        <v>9</v>
      </c>
      <c r="I15" s="18" t="s">
        <v>98</v>
      </c>
      <c r="J15" s="18" t="s">
        <v>106</v>
      </c>
      <c r="K15" s="18">
        <v>403</v>
      </c>
      <c r="L15" s="18">
        <v>403</v>
      </c>
      <c r="M15" s="18">
        <v>76</v>
      </c>
      <c r="N15" s="20">
        <f>327/403*100</f>
        <v>81.141439205955336</v>
      </c>
    </row>
    <row r="16" spans="1:14" s="9" customFormat="1" ht="172" thickBot="1" x14ac:dyDescent="0.25">
      <c r="A16" s="10" t="s">
        <v>22</v>
      </c>
      <c r="B16" s="11" t="s">
        <v>50</v>
      </c>
      <c r="C16" s="11" t="s">
        <v>123</v>
      </c>
      <c r="D16" s="11" t="s">
        <v>80</v>
      </c>
      <c r="E16" s="11" t="s">
        <v>49</v>
      </c>
      <c r="F16" s="12" t="s">
        <v>2</v>
      </c>
      <c r="G16" s="12">
        <v>27</v>
      </c>
      <c r="H16" s="12">
        <v>27</v>
      </c>
      <c r="I16" s="12" t="s">
        <v>99</v>
      </c>
      <c r="J16" s="12" t="s">
        <v>120</v>
      </c>
      <c r="K16" s="12">
        <v>928</v>
      </c>
      <c r="L16" s="12">
        <v>928</v>
      </c>
      <c r="M16" s="12">
        <v>96</v>
      </c>
      <c r="N16" s="15">
        <f>832/928*100</f>
        <v>89.65517241379311</v>
      </c>
    </row>
    <row r="17" spans="1:14" s="2" customFormat="1" ht="21" thickTop="1" thickBot="1" x14ac:dyDescent="0.25">
      <c r="A17" s="3" t="s">
        <v>4</v>
      </c>
      <c r="B17" s="4" t="s">
        <v>52</v>
      </c>
      <c r="C17" s="4" t="s">
        <v>104</v>
      </c>
      <c r="D17" s="4" t="s">
        <v>81</v>
      </c>
      <c r="E17" s="4" t="s">
        <v>51</v>
      </c>
      <c r="F17" s="5" t="s">
        <v>5</v>
      </c>
      <c r="G17" s="5">
        <v>11</v>
      </c>
      <c r="H17" s="5">
        <v>11</v>
      </c>
      <c r="I17" s="5" t="s">
        <v>76</v>
      </c>
      <c r="J17" s="5" t="s">
        <v>107</v>
      </c>
      <c r="K17" s="5">
        <v>452</v>
      </c>
      <c r="L17" s="5" t="s">
        <v>116</v>
      </c>
      <c r="M17" s="5">
        <v>0</v>
      </c>
      <c r="N17" s="5">
        <v>100</v>
      </c>
    </row>
    <row r="18" spans="1:14" s="9" customFormat="1" ht="20" thickBot="1" x14ac:dyDescent="0.25">
      <c r="A18" s="10" t="s">
        <v>8</v>
      </c>
      <c r="B18" s="11" t="s">
        <v>54</v>
      </c>
      <c r="C18" s="11" t="s">
        <v>123</v>
      </c>
      <c r="D18" s="11" t="s">
        <v>82</v>
      </c>
      <c r="E18" s="11" t="s">
        <v>53</v>
      </c>
      <c r="F18" s="12" t="s">
        <v>2</v>
      </c>
      <c r="G18" s="12">
        <v>11</v>
      </c>
      <c r="H18" s="12">
        <v>10</v>
      </c>
      <c r="I18" s="12" t="s">
        <v>100</v>
      </c>
      <c r="J18" s="12"/>
      <c r="K18" s="12">
        <v>393</v>
      </c>
      <c r="L18" s="12">
        <v>393</v>
      </c>
      <c r="M18" s="12">
        <v>0</v>
      </c>
      <c r="N18" s="12">
        <v>100</v>
      </c>
    </row>
    <row r="19" spans="1:14" s="2" customFormat="1" ht="39" thickBot="1" x14ac:dyDescent="0.25">
      <c r="A19" s="16" t="s">
        <v>11</v>
      </c>
      <c r="B19" s="17" t="s">
        <v>56</v>
      </c>
      <c r="C19" s="17" t="s">
        <v>123</v>
      </c>
      <c r="D19" s="17" t="s">
        <v>83</v>
      </c>
      <c r="E19" s="17" t="s">
        <v>55</v>
      </c>
      <c r="F19" s="18" t="s">
        <v>2</v>
      </c>
      <c r="G19" s="18">
        <v>58</v>
      </c>
      <c r="H19" s="18">
        <v>58</v>
      </c>
      <c r="I19" s="18" t="s">
        <v>101</v>
      </c>
      <c r="J19" s="18" t="s">
        <v>121</v>
      </c>
      <c r="K19" s="18">
        <v>2839</v>
      </c>
      <c r="L19" s="18">
        <v>2839</v>
      </c>
      <c r="M19" s="18">
        <v>10</v>
      </c>
      <c r="N19" s="20">
        <f>2829/2839*100</f>
        <v>99.647763296935537</v>
      </c>
    </row>
    <row r="20" spans="1:14" s="9" customFormat="1" ht="115" thickBot="1" x14ac:dyDescent="0.25">
      <c r="A20" s="10" t="s">
        <v>14</v>
      </c>
      <c r="B20" s="11" t="s">
        <v>58</v>
      </c>
      <c r="C20" s="11" t="s">
        <v>123</v>
      </c>
      <c r="D20" s="11" t="s">
        <v>84</v>
      </c>
      <c r="E20" s="11" t="s">
        <v>57</v>
      </c>
      <c r="F20" s="12" t="s">
        <v>2</v>
      </c>
      <c r="G20" s="12">
        <v>20</v>
      </c>
      <c r="H20" s="12">
        <v>20</v>
      </c>
      <c r="I20" s="12" t="s">
        <v>88</v>
      </c>
      <c r="J20" s="12" t="s">
        <v>122</v>
      </c>
      <c r="K20" s="12">
        <v>1608</v>
      </c>
      <c r="L20" s="12">
        <v>1608</v>
      </c>
      <c r="M20" s="12">
        <v>89</v>
      </c>
      <c r="N20" s="15">
        <f>1519/1608*100</f>
        <v>94.46517412935323</v>
      </c>
    </row>
    <row r="21" spans="1:14" s="2" customFormat="1" ht="20" thickBot="1" x14ac:dyDescent="0.25">
      <c r="A21" s="16" t="s">
        <v>17</v>
      </c>
      <c r="B21" s="17" t="s">
        <v>60</v>
      </c>
      <c r="C21" s="17" t="s">
        <v>123</v>
      </c>
      <c r="D21" s="17" t="s">
        <v>85</v>
      </c>
      <c r="E21" s="17" t="s">
        <v>59</v>
      </c>
      <c r="F21" s="18" t="s">
        <v>2</v>
      </c>
      <c r="G21" s="18">
        <v>16</v>
      </c>
      <c r="H21" s="18">
        <v>16</v>
      </c>
      <c r="I21" s="18" t="s">
        <v>124</v>
      </c>
      <c r="J21" s="18"/>
      <c r="K21" s="18">
        <v>595</v>
      </c>
      <c r="L21" s="18">
        <v>595</v>
      </c>
      <c r="M21" s="18">
        <v>0</v>
      </c>
      <c r="N21" s="18">
        <v>100</v>
      </c>
    </row>
    <row r="22" spans="1:14" s="9" customFormat="1" ht="267" thickBot="1" x14ac:dyDescent="0.25">
      <c r="A22" s="10" t="s">
        <v>20</v>
      </c>
      <c r="B22" s="11" t="s">
        <v>62</v>
      </c>
      <c r="C22" s="11" t="s">
        <v>123</v>
      </c>
      <c r="D22" s="11" t="s">
        <v>86</v>
      </c>
      <c r="E22" s="11" t="s">
        <v>61</v>
      </c>
      <c r="F22" s="12" t="s">
        <v>2</v>
      </c>
      <c r="G22" s="12">
        <v>35</v>
      </c>
      <c r="H22" s="12">
        <v>35</v>
      </c>
      <c r="I22" s="12" t="s">
        <v>102</v>
      </c>
      <c r="J22" s="12" t="s">
        <v>125</v>
      </c>
      <c r="K22" s="12">
        <v>2492</v>
      </c>
      <c r="L22" s="12">
        <v>2492</v>
      </c>
      <c r="M22" s="12">
        <v>47</v>
      </c>
      <c r="N22" s="15">
        <f>2445/2492*100</f>
        <v>98.113964686998386</v>
      </c>
    </row>
    <row r="23" spans="1:14" s="23" customFormat="1" ht="19" thickBot="1" x14ac:dyDescent="0.25">
      <c r="A23" s="30" t="s">
        <v>135</v>
      </c>
      <c r="B23" s="27"/>
      <c r="C23" s="27"/>
      <c r="D23" s="27"/>
      <c r="E23" s="27"/>
      <c r="F23" s="28"/>
      <c r="G23" s="28"/>
      <c r="H23" s="28"/>
      <c r="I23" s="28"/>
      <c r="J23" s="28"/>
      <c r="K23" s="28"/>
      <c r="L23" s="28"/>
      <c r="M23" s="28"/>
      <c r="N23" s="29"/>
    </row>
    <row r="24" spans="1:14" s="23" customFormat="1" ht="19" thickBot="1" x14ac:dyDescent="0.25">
      <c r="A24" s="26" t="s">
        <v>133</v>
      </c>
      <c r="B24" s="22"/>
      <c r="C24" s="22"/>
      <c r="D24" s="22"/>
      <c r="E24" s="22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9" thickBot="1" x14ac:dyDescent="0.25">
      <c r="A25" s="26" t="s">
        <v>134</v>
      </c>
    </row>
    <row r="27" spans="1:14" x14ac:dyDescent="0.2">
      <c r="A27" s="31"/>
    </row>
  </sheetData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20genes</vt:lpstr>
    </vt:vector>
  </TitlesOfParts>
  <Company>OUH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Henning Boldt</dc:creator>
  <cp:lastModifiedBy>olivera.casar.borota@gmail.com</cp:lastModifiedBy>
  <cp:lastPrinted>2016-01-21T12:31:48Z</cp:lastPrinted>
  <dcterms:created xsi:type="dcterms:W3CDTF">2016-01-20T13:58:11Z</dcterms:created>
  <dcterms:modified xsi:type="dcterms:W3CDTF">2020-06-29T10:06:15Z</dcterms:modified>
</cp:coreProperties>
</file>