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date1904="1" showInkAnnotation="0" autoCompressPictures="0"/>
  <bookViews>
    <workbookView xWindow="0" yWindow="0" windowWidth="25600" windowHeight="16060" tabRatio="500" activeTab="1"/>
  </bookViews>
  <sheets>
    <sheet name="OR 39411" sheetId="1" r:id="rId1"/>
    <sheet name="OR 41637" sheetId="2" r:id="rId2"/>
    <sheet name="UP WP1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1" i="1" l="1"/>
  <c r="D32" i="1"/>
  <c r="E4" i="1"/>
  <c r="E7" i="1"/>
  <c r="E8" i="1"/>
  <c r="E9" i="1"/>
  <c r="E10" i="1"/>
  <c r="C12" i="1"/>
  <c r="E11" i="1"/>
  <c r="C13" i="1"/>
  <c r="E12" i="1"/>
  <c r="C14" i="1"/>
  <c r="E13" i="1"/>
  <c r="C15" i="1"/>
  <c r="E14" i="1"/>
  <c r="C16" i="1"/>
  <c r="E15" i="1"/>
  <c r="C17" i="1"/>
  <c r="E16" i="1"/>
  <c r="C18" i="1"/>
  <c r="E17" i="1"/>
  <c r="C19" i="1"/>
  <c r="E18" i="1"/>
  <c r="C20" i="1"/>
  <c r="E19" i="1"/>
  <c r="C21" i="1"/>
  <c r="E20" i="1"/>
  <c r="C22" i="1"/>
  <c r="E21" i="1"/>
  <c r="C23" i="1"/>
  <c r="E22" i="1"/>
  <c r="C24" i="1"/>
  <c r="E23" i="1"/>
  <c r="C25" i="1"/>
  <c r="E24" i="1"/>
  <c r="C26" i="1"/>
  <c r="E25" i="1"/>
  <c r="C27" i="1"/>
  <c r="E26" i="1"/>
  <c r="C28" i="1"/>
  <c r="E27" i="1"/>
  <c r="C29" i="1"/>
  <c r="E28" i="1"/>
  <c r="C30" i="1"/>
  <c r="E29" i="1"/>
  <c r="C31" i="1"/>
  <c r="E30" i="1"/>
  <c r="C32" i="1"/>
  <c r="E31" i="1"/>
  <c r="D33" i="1"/>
  <c r="C33" i="1"/>
  <c r="E32" i="1"/>
  <c r="D34" i="1"/>
  <c r="C34" i="1"/>
  <c r="E33" i="1"/>
  <c r="D35" i="1"/>
  <c r="C35" i="1"/>
  <c r="E34" i="1"/>
  <c r="D36" i="1"/>
  <c r="C36" i="1"/>
  <c r="E35" i="1"/>
  <c r="D37" i="1"/>
  <c r="C37" i="1"/>
  <c r="E36" i="1"/>
  <c r="D38" i="1"/>
  <c r="C38" i="1"/>
  <c r="E37" i="1"/>
  <c r="D39" i="1"/>
  <c r="C39" i="1"/>
  <c r="E38" i="1"/>
  <c r="D40" i="1"/>
  <c r="C40" i="1"/>
  <c r="E39" i="1"/>
  <c r="D41" i="1"/>
  <c r="C41" i="1"/>
  <c r="E40" i="1"/>
  <c r="E44" i="1"/>
  <c r="E45" i="1"/>
  <c r="E46" i="1"/>
  <c r="E43" i="1"/>
  <c r="D42" i="1"/>
  <c r="E4" i="2"/>
  <c r="E5" i="2"/>
  <c r="E6" i="2"/>
  <c r="E7" i="2"/>
  <c r="E8" i="2"/>
  <c r="E9" i="2"/>
  <c r="E10" i="2"/>
  <c r="E11" i="2"/>
  <c r="E12" i="2"/>
  <c r="C14" i="2"/>
  <c r="E13" i="2"/>
  <c r="C15" i="2"/>
  <c r="E14" i="2"/>
  <c r="C16" i="2"/>
  <c r="E15" i="2"/>
  <c r="C17" i="2"/>
  <c r="E16" i="2"/>
  <c r="C18" i="2"/>
  <c r="E17" i="2"/>
  <c r="C19" i="2"/>
  <c r="E18" i="2"/>
  <c r="C20" i="2"/>
  <c r="E19" i="2"/>
  <c r="C21" i="2"/>
  <c r="E20" i="2"/>
  <c r="C22" i="2"/>
  <c r="E21" i="2"/>
  <c r="C23" i="2"/>
  <c r="E22" i="2"/>
  <c r="C24" i="2"/>
  <c r="E23" i="2"/>
  <c r="C25" i="2"/>
  <c r="E24" i="2"/>
  <c r="C26" i="2"/>
  <c r="E25" i="2"/>
  <c r="C27" i="2"/>
  <c r="E26" i="2"/>
  <c r="C28" i="2"/>
  <c r="E27" i="2"/>
  <c r="C29" i="2"/>
  <c r="E28" i="2"/>
  <c r="C30" i="2"/>
  <c r="E29" i="2"/>
  <c r="C31" i="2"/>
  <c r="E30" i="2"/>
  <c r="C32" i="2"/>
  <c r="E31" i="2"/>
  <c r="C33" i="2"/>
  <c r="E32" i="2"/>
  <c r="C34" i="2"/>
  <c r="E33" i="2"/>
  <c r="E34" i="2"/>
  <c r="C36" i="2"/>
  <c r="E35" i="2"/>
  <c r="E36" i="2"/>
  <c r="C38" i="2"/>
  <c r="E37" i="2"/>
  <c r="D39" i="2"/>
  <c r="C39" i="2"/>
  <c r="E38" i="2"/>
  <c r="D40" i="2"/>
  <c r="C40" i="2"/>
  <c r="E39" i="2"/>
  <c r="D41" i="2"/>
  <c r="C41" i="2"/>
  <c r="E40" i="2"/>
  <c r="D42" i="2"/>
  <c r="C42" i="2"/>
  <c r="E41" i="2"/>
  <c r="D43" i="2"/>
  <c r="C43" i="2"/>
  <c r="E42" i="2"/>
  <c r="D44" i="2"/>
  <c r="C44" i="2"/>
  <c r="E43" i="2"/>
  <c r="D45" i="2"/>
  <c r="C45" i="2"/>
  <c r="E44" i="2"/>
  <c r="D46" i="2"/>
  <c r="C46" i="2"/>
  <c r="E45" i="2"/>
  <c r="D47" i="2"/>
  <c r="C47" i="2"/>
  <c r="E46" i="2"/>
  <c r="D48" i="2"/>
  <c r="C48" i="2"/>
  <c r="E47" i="2"/>
  <c r="D49" i="2"/>
  <c r="C49" i="2"/>
  <c r="E48" i="2"/>
  <c r="D50" i="2"/>
  <c r="C50" i="2"/>
  <c r="E49" i="2"/>
  <c r="D51" i="2"/>
  <c r="C51" i="2"/>
  <c r="E50" i="2"/>
  <c r="D52" i="2"/>
  <c r="C52" i="2"/>
  <c r="E51" i="2"/>
  <c r="D53" i="2"/>
  <c r="C53" i="2"/>
  <c r="E52" i="2"/>
  <c r="F55" i="2"/>
  <c r="F56" i="2"/>
  <c r="F58" i="2"/>
  <c r="F54" i="2"/>
  <c r="D54" i="2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8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8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70" i="3"/>
  <c r="E71" i="3"/>
  <c r="E73" i="3"/>
</calcChain>
</file>

<file path=xl/sharedStrings.xml><?xml version="1.0" encoding="utf-8"?>
<sst xmlns="http://schemas.openxmlformats.org/spreadsheetml/2006/main" count="56" uniqueCount="37">
  <si>
    <t>every 5 slides to 34, every 10 after</t>
    <phoneticPr fontId="1" type="noConversion"/>
  </si>
  <si>
    <t>Density</t>
    <phoneticPr fontId="1" type="noConversion"/>
  </si>
  <si>
    <t>mass (kg)</t>
    <phoneticPr fontId="1" type="noConversion"/>
  </si>
  <si>
    <t>Mass (kg)</t>
    <phoneticPr fontId="1" type="noConversion"/>
  </si>
  <si>
    <t>Mass (kg)</t>
    <phoneticPr fontId="1" type="noConversion"/>
  </si>
  <si>
    <r>
      <t>Density (kg/m</t>
    </r>
    <r>
      <rPr>
        <vertAlign val="superscript"/>
        <sz val="10"/>
        <rFont val="Verdana"/>
      </rPr>
      <t>3</t>
    </r>
    <r>
      <rPr>
        <sz val="10"/>
        <rFont val="Verdana"/>
      </rPr>
      <t>)</t>
    </r>
    <phoneticPr fontId="1" type="noConversion"/>
  </si>
  <si>
    <t>Every 5 slides until 39, every 10 slides after</t>
    <phoneticPr fontId="1" type="noConversion"/>
  </si>
  <si>
    <t>Soton WP1</t>
    <phoneticPr fontId="1" type="noConversion"/>
  </si>
  <si>
    <t>Slices are 10 mm apart</t>
    <phoneticPr fontId="1" type="noConversion"/>
  </si>
  <si>
    <t>Proximal</t>
    <phoneticPr fontId="1" type="noConversion"/>
  </si>
  <si>
    <t>no trabeculae</t>
    <phoneticPr fontId="1" type="noConversion"/>
  </si>
  <si>
    <t>Midshaft</t>
    <phoneticPr fontId="1" type="noConversion"/>
  </si>
  <si>
    <t>Distal</t>
    <phoneticPr fontId="1" type="noConversion"/>
  </si>
  <si>
    <t>Total (mm3)</t>
    <phoneticPr fontId="1" type="noConversion"/>
  </si>
  <si>
    <t>Volume (m3)</t>
    <phoneticPr fontId="1" type="noConversion"/>
  </si>
  <si>
    <t>Length Along Bone (mm)</t>
    <phoneticPr fontId="1" type="noConversion"/>
  </si>
  <si>
    <t>From Portsmouth Specimen for Estimation</t>
    <phoneticPr fontId="1" type="noConversion"/>
  </si>
  <si>
    <t xml:space="preserve">Total Visible  Volume </t>
    <phoneticPr fontId="1" type="noConversion"/>
  </si>
  <si>
    <t>Total Estimated Volume</t>
    <phoneticPr fontId="1" type="noConversion"/>
  </si>
  <si>
    <t>Volume (m3)</t>
    <phoneticPr fontId="1" type="noConversion"/>
  </si>
  <si>
    <t>1st wing phalanx</t>
    <phoneticPr fontId="1" type="noConversion"/>
  </si>
  <si>
    <t>Analysis Number</t>
    <phoneticPr fontId="1" type="noConversion"/>
  </si>
  <si>
    <t>Slide Number</t>
    <phoneticPr fontId="1" type="noConversion"/>
  </si>
  <si>
    <t>Length Along (mm)</t>
    <phoneticPr fontId="1" type="noConversion"/>
  </si>
  <si>
    <r>
      <t>Area (mm</t>
    </r>
    <r>
      <rPr>
        <vertAlign val="superscript"/>
        <sz val="10"/>
        <rFont val="Verdana"/>
      </rPr>
      <t>2</t>
    </r>
    <r>
      <rPr>
        <sz val="10"/>
        <rFont val="Verdana"/>
      </rPr>
      <t>)</t>
    </r>
    <phoneticPr fontId="1" type="noConversion"/>
  </si>
  <si>
    <r>
      <t>Volume (mm</t>
    </r>
    <r>
      <rPr>
        <vertAlign val="superscript"/>
        <sz val="10"/>
        <rFont val="Verdana"/>
      </rPr>
      <t>3</t>
    </r>
    <r>
      <rPr>
        <sz val="10"/>
        <rFont val="Verdana"/>
      </rPr>
      <t>)</t>
    </r>
    <phoneticPr fontId="1" type="noConversion"/>
  </si>
  <si>
    <t>From Portsmouth for Estimation</t>
    <phoneticPr fontId="1" type="noConversion"/>
  </si>
  <si>
    <t>EST</t>
    <phoneticPr fontId="1" type="noConversion"/>
  </si>
  <si>
    <t>EST</t>
    <phoneticPr fontId="1" type="noConversion"/>
  </si>
  <si>
    <t>EST</t>
    <phoneticPr fontId="1" type="noConversion"/>
  </si>
  <si>
    <t>EST</t>
    <phoneticPr fontId="1" type="noConversion"/>
  </si>
  <si>
    <t>EST</t>
    <phoneticPr fontId="1" type="noConversion"/>
  </si>
  <si>
    <t>Total Calculated Volume</t>
    <phoneticPr fontId="1" type="noConversion"/>
  </si>
  <si>
    <t>Estimated Volume (mm3)</t>
    <phoneticPr fontId="1" type="noConversion"/>
  </si>
  <si>
    <t>Volume m3</t>
    <phoneticPr fontId="1" type="noConversion"/>
  </si>
  <si>
    <t>OR 39411</t>
  </si>
  <si>
    <t>OR 41637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</si>
</sst>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Verdana"/>
    </font>
    <font>
      <sz val="8"/>
      <name val="Verdana"/>
    </font>
    <font>
      <vertAlign val="superscript"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opLeftCell="A2" workbookViewId="0">
      <selection activeCell="C45" sqref="C45"/>
    </sheetView>
  </sheetViews>
  <sheetFormatPr baseColWidth="10" defaultRowHeight="13" x14ac:dyDescent="0"/>
  <cols>
    <col min="5" max="5" width="12.28515625" customWidth="1"/>
    <col min="11" max="11" width="12.28515625" customWidth="1"/>
  </cols>
  <sheetData>
    <row r="1" spans="1:8">
      <c r="A1" t="s">
        <v>35</v>
      </c>
      <c r="B1" t="s">
        <v>20</v>
      </c>
    </row>
    <row r="2" spans="1:8">
      <c r="A2" t="s">
        <v>0</v>
      </c>
    </row>
    <row r="3" spans="1:8" ht="15">
      <c r="A3" t="s">
        <v>21</v>
      </c>
      <c r="B3" t="s">
        <v>22</v>
      </c>
      <c r="C3" t="s">
        <v>23</v>
      </c>
      <c r="D3" t="s">
        <v>24</v>
      </c>
      <c r="E3" t="s">
        <v>25</v>
      </c>
    </row>
    <row r="4" spans="1:8">
      <c r="A4">
        <v>1</v>
      </c>
      <c r="B4">
        <v>0</v>
      </c>
      <c r="C4">
        <v>0</v>
      </c>
      <c r="D4">
        <v>18.690999999999999</v>
      </c>
      <c r="E4">
        <f>((D7+D4)/2)*(C7-C4)</f>
        <v>1037.2027275</v>
      </c>
    </row>
    <row r="5" spans="1:8">
      <c r="A5">
        <v>2</v>
      </c>
      <c r="B5">
        <v>4</v>
      </c>
      <c r="C5">
        <v>6.3550000000000004</v>
      </c>
    </row>
    <row r="6" spans="1:8">
      <c r="A6">
        <v>3</v>
      </c>
      <c r="B6">
        <v>9</v>
      </c>
      <c r="C6">
        <v>12.71</v>
      </c>
    </row>
    <row r="7" spans="1:8">
      <c r="A7">
        <v>4</v>
      </c>
      <c r="B7">
        <v>14</v>
      </c>
      <c r="C7">
        <v>19.065000000000001</v>
      </c>
      <c r="D7">
        <v>90.116</v>
      </c>
      <c r="E7">
        <f>((D8+D7)/2)*(C8-C7)</f>
        <v>545.35750250000001</v>
      </c>
    </row>
    <row r="8" spans="1:8">
      <c r="A8">
        <v>5</v>
      </c>
      <c r="B8">
        <v>19</v>
      </c>
      <c r="C8">
        <v>25.42</v>
      </c>
      <c r="D8">
        <v>81.515000000000001</v>
      </c>
      <c r="E8">
        <f t="shared" ref="E8:E40" si="0">((D9+D8)/2)*(C9-C8)</f>
        <v>499.29010749999969</v>
      </c>
    </row>
    <row r="9" spans="1:8">
      <c r="A9">
        <v>6</v>
      </c>
      <c r="B9">
        <v>24</v>
      </c>
      <c r="C9">
        <v>31.774999999999999</v>
      </c>
      <c r="D9">
        <v>75.617999999999995</v>
      </c>
      <c r="E9">
        <f t="shared" si="0"/>
        <v>386.92735250000021</v>
      </c>
    </row>
    <row r="10" spans="1:8">
      <c r="A10">
        <v>7</v>
      </c>
      <c r="B10">
        <v>29</v>
      </c>
      <c r="C10">
        <v>38.130000000000003</v>
      </c>
      <c r="D10">
        <v>46.152999999999999</v>
      </c>
      <c r="E10">
        <f t="shared" si="0"/>
        <v>261.06657749999988</v>
      </c>
    </row>
    <row r="11" spans="1:8">
      <c r="A11">
        <v>8</v>
      </c>
      <c r="B11">
        <v>34</v>
      </c>
      <c r="C11">
        <v>44.484999999999999</v>
      </c>
      <c r="D11">
        <v>36.008000000000003</v>
      </c>
      <c r="E11">
        <f t="shared" si="0"/>
        <v>431.79047500000007</v>
      </c>
    </row>
    <row r="12" spans="1:8">
      <c r="A12">
        <v>9</v>
      </c>
      <c r="B12">
        <v>44</v>
      </c>
      <c r="C12">
        <f>C11+12.71</f>
        <v>57.195</v>
      </c>
      <c r="D12">
        <v>31.937000000000001</v>
      </c>
      <c r="E12">
        <f t="shared" si="0"/>
        <v>472.85648500000002</v>
      </c>
    </row>
    <row r="13" spans="1:8">
      <c r="A13">
        <v>10</v>
      </c>
      <c r="B13">
        <v>54</v>
      </c>
      <c r="C13">
        <f>C12+12.71</f>
        <v>69.905000000000001</v>
      </c>
      <c r="D13">
        <v>42.47</v>
      </c>
      <c r="E13">
        <f t="shared" si="0"/>
        <v>559.39887500000043</v>
      </c>
      <c r="G13" t="s">
        <v>26</v>
      </c>
    </row>
    <row r="14" spans="1:8">
      <c r="A14">
        <v>11</v>
      </c>
      <c r="B14">
        <v>64</v>
      </c>
      <c r="C14">
        <f>SUM(12.71+C13)</f>
        <v>82.615000000000009</v>
      </c>
      <c r="D14">
        <v>45.555</v>
      </c>
      <c r="E14">
        <f t="shared" si="0"/>
        <v>570.27863500000035</v>
      </c>
      <c r="G14">
        <v>440</v>
      </c>
      <c r="H14">
        <v>86.284000000000006</v>
      </c>
    </row>
    <row r="15" spans="1:8">
      <c r="A15">
        <v>12</v>
      </c>
      <c r="B15">
        <v>74</v>
      </c>
      <c r="C15">
        <f t="shared" ref="C15:C30" si="1">SUM(12.71+C14)</f>
        <v>95.325000000000017</v>
      </c>
      <c r="D15">
        <v>44.182000000000002</v>
      </c>
      <c r="E15">
        <f t="shared" si="0"/>
        <v>555.29354500000034</v>
      </c>
      <c r="G15">
        <v>450</v>
      </c>
      <c r="H15">
        <v>95.876999999999995</v>
      </c>
    </row>
    <row r="16" spans="1:8">
      <c r="A16">
        <v>13</v>
      </c>
      <c r="B16">
        <v>84</v>
      </c>
      <c r="C16">
        <f t="shared" si="1"/>
        <v>108.03500000000003</v>
      </c>
      <c r="D16">
        <v>43.197000000000003</v>
      </c>
      <c r="E16">
        <f t="shared" si="0"/>
        <v>579.31544500000041</v>
      </c>
      <c r="G16">
        <v>460</v>
      </c>
      <c r="H16">
        <v>80.331000000000003</v>
      </c>
    </row>
    <row r="17" spans="1:8">
      <c r="A17">
        <v>14</v>
      </c>
      <c r="B17">
        <v>94</v>
      </c>
      <c r="C17">
        <f t="shared" si="1"/>
        <v>120.74500000000003</v>
      </c>
      <c r="D17">
        <v>47.962000000000003</v>
      </c>
      <c r="E17">
        <f t="shared" si="0"/>
        <v>602.72091000000046</v>
      </c>
      <c r="G17">
        <v>470</v>
      </c>
      <c r="H17">
        <v>90.141000000000005</v>
      </c>
    </row>
    <row r="18" spans="1:8">
      <c r="A18">
        <v>15</v>
      </c>
      <c r="B18">
        <v>104</v>
      </c>
      <c r="C18">
        <f t="shared" si="1"/>
        <v>133.45500000000004</v>
      </c>
      <c r="D18">
        <v>46.88</v>
      </c>
      <c r="E18">
        <f t="shared" si="0"/>
        <v>570.28499000000033</v>
      </c>
      <c r="G18">
        <v>480</v>
      </c>
      <c r="H18">
        <v>106.279</v>
      </c>
    </row>
    <row r="19" spans="1:8">
      <c r="A19">
        <v>16</v>
      </c>
      <c r="B19">
        <v>114</v>
      </c>
      <c r="C19">
        <f t="shared" si="1"/>
        <v>146.16500000000005</v>
      </c>
      <c r="D19">
        <v>42.857999999999997</v>
      </c>
      <c r="E19">
        <f t="shared" si="0"/>
        <v>546.98120500000027</v>
      </c>
      <c r="G19">
        <v>490</v>
      </c>
      <c r="H19">
        <v>123.901</v>
      </c>
    </row>
    <row r="20" spans="1:8">
      <c r="A20">
        <v>17</v>
      </c>
      <c r="B20">
        <v>124</v>
      </c>
      <c r="C20">
        <f t="shared" si="1"/>
        <v>158.87500000000006</v>
      </c>
      <c r="D20">
        <v>43.213000000000001</v>
      </c>
      <c r="E20">
        <f t="shared" si="0"/>
        <v>553.55227500000035</v>
      </c>
      <c r="G20">
        <v>500</v>
      </c>
      <c r="H20">
        <v>127.256</v>
      </c>
    </row>
    <row r="21" spans="1:8">
      <c r="A21">
        <v>18</v>
      </c>
      <c r="B21">
        <v>134</v>
      </c>
      <c r="C21">
        <f t="shared" si="1"/>
        <v>171.58500000000006</v>
      </c>
      <c r="D21">
        <v>43.892000000000003</v>
      </c>
      <c r="E21">
        <f t="shared" si="0"/>
        <v>613.91842000000042</v>
      </c>
      <c r="G21">
        <v>510</v>
      </c>
      <c r="H21">
        <v>151.47</v>
      </c>
    </row>
    <row r="22" spans="1:8">
      <c r="A22">
        <v>19</v>
      </c>
      <c r="B22">
        <v>144</v>
      </c>
      <c r="C22">
        <f t="shared" si="1"/>
        <v>184.29500000000007</v>
      </c>
      <c r="D22">
        <v>52.712000000000003</v>
      </c>
      <c r="E22">
        <f t="shared" si="0"/>
        <v>622.54215500000043</v>
      </c>
      <c r="G22">
        <v>520</v>
      </c>
      <c r="H22">
        <v>118.574</v>
      </c>
    </row>
    <row r="23" spans="1:8">
      <c r="A23">
        <v>20</v>
      </c>
      <c r="B23">
        <v>154</v>
      </c>
      <c r="C23">
        <f t="shared" si="1"/>
        <v>197.00500000000008</v>
      </c>
      <c r="D23">
        <v>45.249000000000002</v>
      </c>
      <c r="E23">
        <f t="shared" si="0"/>
        <v>565.87462000000039</v>
      </c>
      <c r="G23">
        <v>530</v>
      </c>
      <c r="H23">
        <v>135.42400000000001</v>
      </c>
    </row>
    <row r="24" spans="1:8">
      <c r="A24">
        <v>21</v>
      </c>
      <c r="B24">
        <v>164</v>
      </c>
      <c r="C24">
        <f t="shared" si="1"/>
        <v>209.71500000000009</v>
      </c>
      <c r="D24">
        <v>43.795000000000002</v>
      </c>
      <c r="E24">
        <f t="shared" si="0"/>
        <v>572.75073000000043</v>
      </c>
      <c r="G24">
        <v>540</v>
      </c>
      <c r="H24">
        <v>128.16999999999999</v>
      </c>
    </row>
    <row r="25" spans="1:8">
      <c r="A25">
        <v>22</v>
      </c>
      <c r="B25">
        <v>174</v>
      </c>
      <c r="C25">
        <f t="shared" si="1"/>
        <v>222.4250000000001</v>
      </c>
      <c r="D25">
        <v>46.331000000000003</v>
      </c>
      <c r="E25">
        <f t="shared" si="0"/>
        <v>559.71027000000038</v>
      </c>
      <c r="G25">
        <v>550</v>
      </c>
      <c r="H25">
        <v>144.422</v>
      </c>
    </row>
    <row r="26" spans="1:8">
      <c r="A26">
        <v>23</v>
      </c>
      <c r="B26">
        <v>327</v>
      </c>
      <c r="C26">
        <f t="shared" si="1"/>
        <v>235.1350000000001</v>
      </c>
      <c r="D26">
        <v>41.743000000000002</v>
      </c>
      <c r="E26">
        <f t="shared" si="0"/>
        <v>445.75241000000022</v>
      </c>
      <c r="G26">
        <v>560</v>
      </c>
      <c r="H26">
        <v>170.46</v>
      </c>
    </row>
    <row r="27" spans="1:8">
      <c r="A27">
        <v>24</v>
      </c>
      <c r="B27">
        <v>337</v>
      </c>
      <c r="C27">
        <f t="shared" si="1"/>
        <v>247.84500000000011</v>
      </c>
      <c r="D27">
        <v>28.399000000000001</v>
      </c>
      <c r="E27">
        <f t="shared" si="0"/>
        <v>401.81394000000029</v>
      </c>
      <c r="G27">
        <v>570</v>
      </c>
      <c r="H27">
        <v>136.31100000000001</v>
      </c>
    </row>
    <row r="28" spans="1:8">
      <c r="A28">
        <v>25</v>
      </c>
      <c r="B28">
        <v>347</v>
      </c>
      <c r="C28">
        <f t="shared" si="1"/>
        <v>260.55500000000012</v>
      </c>
      <c r="D28">
        <v>34.829000000000001</v>
      </c>
      <c r="E28">
        <f t="shared" si="0"/>
        <v>458.17643499999934</v>
      </c>
    </row>
    <row r="29" spans="1:8">
      <c r="A29">
        <v>26</v>
      </c>
      <c r="B29">
        <v>357</v>
      </c>
      <c r="C29">
        <f t="shared" si="1"/>
        <v>273.2650000000001</v>
      </c>
      <c r="D29">
        <v>37.268000000000001</v>
      </c>
      <c r="E29">
        <f t="shared" si="0"/>
        <v>450.47417499999921</v>
      </c>
    </row>
    <row r="30" spans="1:8">
      <c r="A30">
        <v>27</v>
      </c>
      <c r="B30">
        <v>367</v>
      </c>
      <c r="C30">
        <f t="shared" si="1"/>
        <v>285.97500000000008</v>
      </c>
      <c r="D30">
        <v>33.616999999999997</v>
      </c>
      <c r="E30">
        <f t="shared" si="0"/>
        <v>193.74983189536221</v>
      </c>
    </row>
    <row r="31" spans="1:8">
      <c r="A31" t="s">
        <v>27</v>
      </c>
      <c r="C31">
        <f>((G15-G14)*(357.5/G27))+C30</f>
        <v>292.24692982456151</v>
      </c>
      <c r="D31">
        <f>H16*(D30/H15)</f>
        <v>28.166163177821584</v>
      </c>
      <c r="E31">
        <f t="shared" si="0"/>
        <v>187.44489976181956</v>
      </c>
    </row>
    <row r="32" spans="1:8">
      <c r="A32" t="s">
        <v>27</v>
      </c>
      <c r="C32">
        <f>SUM(C31+6.272)</f>
        <v>298.5189298245615</v>
      </c>
      <c r="D32">
        <f>H17*(D31/H16)</f>
        <v>31.605807409493416</v>
      </c>
      <c r="E32">
        <f t="shared" si="0"/>
        <v>215.97639032343494</v>
      </c>
    </row>
    <row r="33" spans="1:7">
      <c r="A33" t="s">
        <v>28</v>
      </c>
      <c r="C33">
        <f>SUM(C32+6.272)</f>
        <v>304.79092982456149</v>
      </c>
      <c r="D33">
        <f t="shared" ref="D33:D41" si="2">H18*(D32/H17)</f>
        <v>37.264215015071393</v>
      </c>
      <c r="E33">
        <f t="shared" si="0"/>
        <v>253.09767602407214</v>
      </c>
    </row>
    <row r="34" spans="1:7">
      <c r="A34" t="s">
        <v>29</v>
      </c>
      <c r="C34">
        <f t="shared" ref="C34:C41" si="3">SUM(C33+6.272)</f>
        <v>311.06292982456148</v>
      </c>
      <c r="D34">
        <f t="shared" si="2"/>
        <v>43.442952084441522</v>
      </c>
      <c r="E34">
        <f t="shared" si="0"/>
        <v>276.16323319653264</v>
      </c>
    </row>
    <row r="35" spans="1:7">
      <c r="A35" t="s">
        <v>29</v>
      </c>
      <c r="C35">
        <f t="shared" si="3"/>
        <v>317.33492982456147</v>
      </c>
      <c r="D35">
        <f t="shared" si="2"/>
        <v>44.619303399146823</v>
      </c>
      <c r="E35">
        <f t="shared" si="0"/>
        <v>306.47711724513658</v>
      </c>
    </row>
    <row r="36" spans="1:7">
      <c r="A36" t="s">
        <v>30</v>
      </c>
      <c r="C36">
        <f t="shared" si="3"/>
        <v>323.60692982456146</v>
      </c>
      <c r="D36">
        <f t="shared" si="2"/>
        <v>53.109369191776963</v>
      </c>
      <c r="E36">
        <f t="shared" si="0"/>
        <v>296.9307012957014</v>
      </c>
    </row>
    <row r="37" spans="1:7">
      <c r="A37" t="s">
        <v>30</v>
      </c>
      <c r="C37">
        <f t="shared" si="3"/>
        <v>329.87892982456145</v>
      </c>
      <c r="D37">
        <f t="shared" si="2"/>
        <v>41.575165660168757</v>
      </c>
      <c r="E37">
        <f t="shared" si="0"/>
        <v>279.28709494639969</v>
      </c>
    </row>
    <row r="38" spans="1:7">
      <c r="A38" t="s">
        <v>30</v>
      </c>
      <c r="C38">
        <f t="shared" si="3"/>
        <v>336.15092982456144</v>
      </c>
      <c r="D38">
        <f t="shared" si="2"/>
        <v>47.483219207943513</v>
      </c>
      <c r="E38">
        <f t="shared" si="0"/>
        <v>289.83851252884386</v>
      </c>
    </row>
    <row r="39" spans="1:7">
      <c r="A39" t="s">
        <v>31</v>
      </c>
      <c r="C39">
        <f t="shared" si="3"/>
        <v>342.42292982456144</v>
      </c>
      <c r="D39">
        <f t="shared" si="2"/>
        <v>44.939775858652226</v>
      </c>
      <c r="E39">
        <f t="shared" si="0"/>
        <v>299.73239074964755</v>
      </c>
    </row>
    <row r="40" spans="1:7">
      <c r="A40" t="s">
        <v>31</v>
      </c>
      <c r="C40">
        <f t="shared" si="3"/>
        <v>348.69492982456143</v>
      </c>
      <c r="D40">
        <f t="shared" si="2"/>
        <v>50.638154865087557</v>
      </c>
      <c r="E40">
        <f t="shared" si="0"/>
        <v>346.23295864893515</v>
      </c>
    </row>
    <row r="41" spans="1:7">
      <c r="A41" t="s">
        <v>31</v>
      </c>
      <c r="C41">
        <f t="shared" si="3"/>
        <v>354.96692982456142</v>
      </c>
      <c r="D41">
        <f t="shared" si="2"/>
        <v>59.767763071435283</v>
      </c>
    </row>
    <row r="42" spans="1:7" ht="15">
      <c r="D42">
        <f>SUM(D4:D41)</f>
        <v>1626.8018889410387</v>
      </c>
      <c r="G42" t="s">
        <v>5</v>
      </c>
    </row>
    <row r="43" spans="1:7">
      <c r="D43" t="s">
        <v>32</v>
      </c>
      <c r="E43">
        <f>SUM(E4:E29)</f>
        <v>12863.330262500003</v>
      </c>
      <c r="G43">
        <v>2050</v>
      </c>
    </row>
    <row r="44" spans="1:7">
      <c r="D44" t="s">
        <v>33</v>
      </c>
      <c r="E44">
        <f>SUM(E4:E40)</f>
        <v>15808.26106911589</v>
      </c>
    </row>
    <row r="45" spans="1:7">
      <c r="D45" t="s">
        <v>34</v>
      </c>
      <c r="E45">
        <f>E44*(10^-9)</f>
        <v>1.5808261069115892E-5</v>
      </c>
    </row>
    <row r="46" spans="1:7">
      <c r="D46" t="s">
        <v>4</v>
      </c>
      <c r="E46">
        <f>E45*G43</f>
        <v>3.240693519168758E-2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workbookViewId="0"/>
  </sheetViews>
  <sheetFormatPr baseColWidth="10" defaultRowHeight="13" x14ac:dyDescent="0"/>
  <cols>
    <col min="5" max="6" width="12.28515625" customWidth="1"/>
    <col min="11" max="11" width="12.28515625" customWidth="1"/>
  </cols>
  <sheetData>
    <row r="1" spans="1:5">
      <c r="A1" t="s">
        <v>36</v>
      </c>
      <c r="B1" t="s">
        <v>20</v>
      </c>
    </row>
    <row r="2" spans="1:5">
      <c r="A2" t="s">
        <v>6</v>
      </c>
    </row>
    <row r="3" spans="1:5" ht="15">
      <c r="A3" t="s">
        <v>21</v>
      </c>
      <c r="B3" t="s">
        <v>22</v>
      </c>
      <c r="C3" t="s">
        <v>15</v>
      </c>
      <c r="D3" t="s">
        <v>24</v>
      </c>
      <c r="E3" t="s">
        <v>25</v>
      </c>
    </row>
    <row r="4" spans="1:5">
      <c r="A4">
        <v>1</v>
      </c>
      <c r="B4">
        <v>0</v>
      </c>
      <c r="C4">
        <v>0</v>
      </c>
      <c r="D4">
        <v>11.032999999999999</v>
      </c>
      <c r="E4">
        <f>((D5+D4)/2)*(C5-C4)</f>
        <v>758.95222999999999</v>
      </c>
    </row>
    <row r="5" spans="1:5">
      <c r="A5">
        <v>2</v>
      </c>
      <c r="B5">
        <v>4</v>
      </c>
      <c r="C5">
        <v>6.3550000000000004</v>
      </c>
      <c r="D5">
        <v>227.81899999999999</v>
      </c>
      <c r="E5">
        <f t="shared" ref="E5:E36" si="0">((D6+D5)/2)*(C6-C5)</f>
        <v>1633.2794850000009</v>
      </c>
    </row>
    <row r="6" spans="1:5">
      <c r="A6">
        <v>3</v>
      </c>
      <c r="B6">
        <v>9</v>
      </c>
      <c r="C6">
        <v>12.71</v>
      </c>
      <c r="D6">
        <v>286.19500000000022</v>
      </c>
      <c r="E6">
        <f t="shared" si="0"/>
        <v>1529.7311150000003</v>
      </c>
    </row>
    <row r="7" spans="1:5">
      <c r="A7">
        <v>4</v>
      </c>
      <c r="B7">
        <v>14</v>
      </c>
      <c r="C7">
        <v>19.065000000000001</v>
      </c>
      <c r="D7">
        <v>195.23099999999982</v>
      </c>
      <c r="E7">
        <f t="shared" si="0"/>
        <v>1139.8836399999973</v>
      </c>
    </row>
    <row r="8" spans="1:5">
      <c r="A8">
        <v>5</v>
      </c>
      <c r="B8">
        <v>19</v>
      </c>
      <c r="C8">
        <v>25.42</v>
      </c>
      <c r="D8">
        <v>163.50499999999931</v>
      </c>
      <c r="E8">
        <f t="shared" si="0"/>
        <v>949.80558999999823</v>
      </c>
    </row>
    <row r="9" spans="1:5">
      <c r="A9">
        <v>6</v>
      </c>
      <c r="B9">
        <v>24</v>
      </c>
      <c r="C9">
        <v>31.774999999999999</v>
      </c>
      <c r="D9">
        <v>135.41100000000026</v>
      </c>
      <c r="E9">
        <f t="shared" si="0"/>
        <v>743.25220250000166</v>
      </c>
    </row>
    <row r="10" spans="1:5">
      <c r="A10">
        <v>7</v>
      </c>
      <c r="B10">
        <v>29</v>
      </c>
      <c r="C10">
        <v>38.130000000000003</v>
      </c>
      <c r="D10">
        <v>98.500000000000114</v>
      </c>
      <c r="E10">
        <f t="shared" si="0"/>
        <v>585.8324975000005</v>
      </c>
    </row>
    <row r="11" spans="1:5">
      <c r="A11">
        <v>8</v>
      </c>
      <c r="B11">
        <v>34</v>
      </c>
      <c r="C11">
        <v>44.484999999999999</v>
      </c>
      <c r="D11">
        <v>85.869000000000128</v>
      </c>
      <c r="E11">
        <f>((D12+D11)/2)*(C12-C11)</f>
        <v>505.27334000000076</v>
      </c>
    </row>
    <row r="12" spans="1:5">
      <c r="A12">
        <v>9</v>
      </c>
      <c r="B12">
        <v>39</v>
      </c>
      <c r="C12">
        <v>50.84</v>
      </c>
      <c r="D12">
        <v>73.147000000000006</v>
      </c>
      <c r="E12">
        <f t="shared" si="0"/>
        <v>896.23293999999964</v>
      </c>
    </row>
    <row r="13" spans="1:5">
      <c r="A13">
        <v>10</v>
      </c>
      <c r="B13">
        <v>49</v>
      </c>
      <c r="C13">
        <v>63.55</v>
      </c>
      <c r="D13">
        <v>67.881</v>
      </c>
      <c r="E13">
        <f t="shared" si="0"/>
        <v>857.11791499999947</v>
      </c>
    </row>
    <row r="14" spans="1:5">
      <c r="A14">
        <v>11</v>
      </c>
      <c r="B14">
        <v>59</v>
      </c>
      <c r="C14">
        <f>SUM(12.71+C13)</f>
        <v>76.259999999999991</v>
      </c>
      <c r="D14">
        <v>66.992000000000004</v>
      </c>
      <c r="E14">
        <f t="shared" si="0"/>
        <v>829.3974050000005</v>
      </c>
    </row>
    <row r="15" spans="1:5">
      <c r="A15">
        <v>12</v>
      </c>
      <c r="B15">
        <v>69</v>
      </c>
      <c r="C15">
        <f t="shared" ref="C15:C34" si="1">SUM(12.71+C14)</f>
        <v>88.97</v>
      </c>
      <c r="D15">
        <v>63.518999999999998</v>
      </c>
      <c r="E15">
        <f t="shared" si="0"/>
        <v>744.90768000000048</v>
      </c>
    </row>
    <row r="16" spans="1:5">
      <c r="A16">
        <v>13</v>
      </c>
      <c r="B16">
        <v>79</v>
      </c>
      <c r="C16">
        <f t="shared" si="1"/>
        <v>101.68</v>
      </c>
      <c r="D16">
        <v>53.697000000000003</v>
      </c>
      <c r="E16">
        <f t="shared" si="0"/>
        <v>721.29885500000046</v>
      </c>
    </row>
    <row r="17" spans="1:8">
      <c r="A17">
        <v>14</v>
      </c>
      <c r="B17">
        <v>89</v>
      </c>
      <c r="C17">
        <f t="shared" si="1"/>
        <v>114.39000000000001</v>
      </c>
      <c r="D17">
        <v>59.804000000000002</v>
      </c>
      <c r="E17">
        <f t="shared" si="0"/>
        <v>770.57552500000043</v>
      </c>
    </row>
    <row r="18" spans="1:8">
      <c r="A18">
        <v>15</v>
      </c>
      <c r="B18">
        <v>99</v>
      </c>
      <c r="C18">
        <f t="shared" si="1"/>
        <v>127.10000000000002</v>
      </c>
      <c r="D18">
        <v>61.451000000000001</v>
      </c>
      <c r="E18">
        <f t="shared" si="0"/>
        <v>772.83155000000045</v>
      </c>
    </row>
    <row r="19" spans="1:8">
      <c r="A19">
        <v>16</v>
      </c>
      <c r="B19">
        <v>109</v>
      </c>
      <c r="C19">
        <f t="shared" si="1"/>
        <v>139.81000000000003</v>
      </c>
      <c r="D19">
        <v>60.158999999999999</v>
      </c>
      <c r="E19">
        <f t="shared" si="0"/>
        <v>796.65009000000055</v>
      </c>
    </row>
    <row r="20" spans="1:8">
      <c r="A20">
        <v>17</v>
      </c>
      <c r="B20">
        <v>119</v>
      </c>
      <c r="C20">
        <f t="shared" si="1"/>
        <v>152.52000000000004</v>
      </c>
      <c r="D20">
        <v>65.198999999999998</v>
      </c>
      <c r="E20">
        <f t="shared" si="0"/>
        <v>809.69055000000048</v>
      </c>
    </row>
    <row r="21" spans="1:8">
      <c r="A21">
        <v>18</v>
      </c>
      <c r="B21">
        <v>129</v>
      </c>
      <c r="C21">
        <f t="shared" si="1"/>
        <v>165.23000000000005</v>
      </c>
      <c r="D21">
        <v>62.210999999999999</v>
      </c>
      <c r="E21">
        <f t="shared" si="0"/>
        <v>788.54111000000046</v>
      </c>
    </row>
    <row r="22" spans="1:8">
      <c r="A22">
        <v>19</v>
      </c>
      <c r="B22">
        <v>139</v>
      </c>
      <c r="C22">
        <f t="shared" si="1"/>
        <v>177.94000000000005</v>
      </c>
      <c r="D22">
        <v>61.871000000000002</v>
      </c>
      <c r="E22">
        <f t="shared" si="0"/>
        <v>850.75020500000062</v>
      </c>
    </row>
    <row r="23" spans="1:8">
      <c r="A23">
        <v>20</v>
      </c>
      <c r="B23">
        <v>149</v>
      </c>
      <c r="C23">
        <f t="shared" si="1"/>
        <v>190.65000000000006</v>
      </c>
      <c r="D23">
        <v>72</v>
      </c>
      <c r="E23">
        <f t="shared" si="0"/>
        <v>862.45611500000052</v>
      </c>
    </row>
    <row r="24" spans="1:8">
      <c r="A24">
        <v>21</v>
      </c>
      <c r="B24">
        <v>159</v>
      </c>
      <c r="C24">
        <f t="shared" si="1"/>
        <v>203.36000000000007</v>
      </c>
      <c r="D24">
        <v>63.713000000000001</v>
      </c>
      <c r="E24">
        <f t="shared" si="0"/>
        <v>849.82873000000052</v>
      </c>
    </row>
    <row r="25" spans="1:8">
      <c r="A25">
        <v>22</v>
      </c>
      <c r="B25">
        <v>169</v>
      </c>
      <c r="C25">
        <f t="shared" si="1"/>
        <v>216.07000000000008</v>
      </c>
      <c r="D25">
        <v>70.013000000000005</v>
      </c>
      <c r="E25">
        <f t="shared" si="0"/>
        <v>856.2091500000007</v>
      </c>
    </row>
    <row r="26" spans="1:8">
      <c r="A26">
        <v>23</v>
      </c>
      <c r="B26">
        <v>184</v>
      </c>
      <c r="C26">
        <f t="shared" si="1"/>
        <v>228.78000000000009</v>
      </c>
      <c r="D26">
        <v>64.716999999999999</v>
      </c>
      <c r="E26">
        <f t="shared" si="0"/>
        <v>731.98796500000037</v>
      </c>
    </row>
    <row r="27" spans="1:8">
      <c r="A27">
        <v>24</v>
      </c>
      <c r="B27">
        <v>194</v>
      </c>
      <c r="C27">
        <f t="shared" si="1"/>
        <v>241.49000000000009</v>
      </c>
      <c r="D27">
        <v>50.466000000000001</v>
      </c>
      <c r="E27">
        <f t="shared" si="0"/>
        <v>743.9862050000005</v>
      </c>
      <c r="G27" t="s">
        <v>16</v>
      </c>
    </row>
    <row r="28" spans="1:8">
      <c r="A28">
        <v>25</v>
      </c>
      <c r="B28">
        <v>204</v>
      </c>
      <c r="C28">
        <f t="shared" si="1"/>
        <v>254.2000000000001</v>
      </c>
      <c r="D28">
        <v>66.605000000000004</v>
      </c>
      <c r="E28">
        <f t="shared" si="0"/>
        <v>845.1069649999987</v>
      </c>
      <c r="G28">
        <v>400</v>
      </c>
      <c r="H28">
        <v>87.656000000000006</v>
      </c>
    </row>
    <row r="29" spans="1:8">
      <c r="A29">
        <v>26</v>
      </c>
      <c r="B29">
        <v>214</v>
      </c>
      <c r="C29">
        <f t="shared" si="1"/>
        <v>266.91000000000008</v>
      </c>
      <c r="D29">
        <v>66.378</v>
      </c>
      <c r="E29">
        <f t="shared" si="0"/>
        <v>849.21229499999879</v>
      </c>
      <c r="G29">
        <v>410</v>
      </c>
      <c r="H29">
        <v>89.072000000000003</v>
      </c>
    </row>
    <row r="30" spans="1:8">
      <c r="A30">
        <v>27</v>
      </c>
      <c r="B30">
        <v>224</v>
      </c>
      <c r="C30">
        <f t="shared" si="1"/>
        <v>279.62000000000006</v>
      </c>
      <c r="D30">
        <v>67.251000000000005</v>
      </c>
      <c r="E30">
        <f t="shared" si="0"/>
        <v>769.1392949999987</v>
      </c>
      <c r="G30">
        <v>420</v>
      </c>
      <c r="H30">
        <v>89.578000000000003</v>
      </c>
    </row>
    <row r="31" spans="1:8">
      <c r="A31">
        <v>28</v>
      </c>
      <c r="B31">
        <v>234</v>
      </c>
      <c r="C31">
        <f t="shared" si="1"/>
        <v>292.33000000000004</v>
      </c>
      <c r="D31">
        <v>53.777999999999999</v>
      </c>
      <c r="E31">
        <f t="shared" si="0"/>
        <v>743.0647299999988</v>
      </c>
      <c r="G31">
        <v>430</v>
      </c>
      <c r="H31">
        <v>89.808999999999997</v>
      </c>
    </row>
    <row r="32" spans="1:8">
      <c r="A32">
        <v>29</v>
      </c>
      <c r="B32">
        <v>244</v>
      </c>
      <c r="C32">
        <f t="shared" si="1"/>
        <v>305.04000000000002</v>
      </c>
      <c r="D32">
        <v>63.148000000000003</v>
      </c>
      <c r="E32">
        <f t="shared" si="0"/>
        <v>919.9497999999985</v>
      </c>
      <c r="G32">
        <v>440</v>
      </c>
      <c r="H32">
        <v>86.284000000000006</v>
      </c>
    </row>
    <row r="33" spans="1:8">
      <c r="A33">
        <v>30</v>
      </c>
      <c r="B33">
        <v>254</v>
      </c>
      <c r="C33">
        <f t="shared" si="1"/>
        <v>317.75</v>
      </c>
      <c r="D33">
        <v>81.611999999999995</v>
      </c>
      <c r="E33">
        <f t="shared" si="0"/>
        <v>1136.572684999998</v>
      </c>
      <c r="G33">
        <v>450</v>
      </c>
      <c r="H33">
        <v>95.876999999999995</v>
      </c>
    </row>
    <row r="34" spans="1:8">
      <c r="A34">
        <v>31</v>
      </c>
      <c r="B34">
        <v>264</v>
      </c>
      <c r="C34">
        <f t="shared" si="1"/>
        <v>330.46</v>
      </c>
      <c r="D34">
        <v>97.234999999999999</v>
      </c>
      <c r="E34">
        <f t="shared" si="0"/>
        <v>579.98589750000167</v>
      </c>
      <c r="G34">
        <v>460</v>
      </c>
      <c r="H34">
        <v>80.331000000000003</v>
      </c>
    </row>
    <row r="35" spans="1:8">
      <c r="A35">
        <v>32</v>
      </c>
      <c r="B35">
        <v>269</v>
      </c>
      <c r="C35">
        <v>336.815</v>
      </c>
      <c r="D35">
        <v>85.293999999999997</v>
      </c>
      <c r="E35">
        <f t="shared" si="0"/>
        <v>550.52729499999657</v>
      </c>
      <c r="G35">
        <v>470</v>
      </c>
      <c r="H35">
        <v>90.141000000000005</v>
      </c>
    </row>
    <row r="36" spans="1:8">
      <c r="A36">
        <v>33</v>
      </c>
      <c r="B36">
        <v>274</v>
      </c>
      <c r="C36">
        <f>SUM(12.71+C34)</f>
        <v>343.16999999999996</v>
      </c>
      <c r="D36">
        <v>87.963999999999999</v>
      </c>
      <c r="E36">
        <f t="shared" si="0"/>
        <v>613.11451250000175</v>
      </c>
      <c r="G36">
        <v>480</v>
      </c>
      <c r="H36">
        <v>106.279</v>
      </c>
    </row>
    <row r="37" spans="1:8">
      <c r="A37">
        <v>34</v>
      </c>
      <c r="B37">
        <v>279</v>
      </c>
      <c r="C37">
        <v>349.52499999999998</v>
      </c>
      <c r="D37">
        <v>104.991</v>
      </c>
      <c r="E37">
        <f>((D38+D37)/2)*(C38-C37)</f>
        <v>647.79056999999602</v>
      </c>
      <c r="G37">
        <v>490</v>
      </c>
      <c r="H37">
        <v>123.901</v>
      </c>
    </row>
    <row r="38" spans="1:8">
      <c r="A38" t="s">
        <v>27</v>
      </c>
      <c r="B38">
        <v>284</v>
      </c>
      <c r="C38">
        <f>SUM(12.71+C36)</f>
        <v>355.87999999999994</v>
      </c>
      <c r="D38">
        <v>98.876999999999995</v>
      </c>
      <c r="E38">
        <f t="shared" ref="E38:E52" si="2">((D39+D38)/2)*(C39-C38)</f>
        <v>839.37374598310259</v>
      </c>
      <c r="G38">
        <v>500</v>
      </c>
      <c r="H38">
        <v>127.256</v>
      </c>
    </row>
    <row r="39" spans="1:8">
      <c r="A39" t="s">
        <v>27</v>
      </c>
      <c r="C39">
        <f>((G45-G44)*(480/G45))+C38</f>
        <v>364.3010526315789</v>
      </c>
      <c r="D39">
        <f>H29*(D38/H28)</f>
        <v>100.47426467098659</v>
      </c>
      <c r="E39">
        <f t="shared" si="2"/>
        <v>848.49702654153657</v>
      </c>
      <c r="G39">
        <v>510</v>
      </c>
      <c r="H39">
        <v>151.47</v>
      </c>
    </row>
    <row r="40" spans="1:8">
      <c r="C40">
        <f>C39+8.421</f>
        <v>372.72205263157889</v>
      </c>
      <c r="D40">
        <f>H30*(D38/H28)</f>
        <v>101.04503862827417</v>
      </c>
      <c r="E40">
        <f t="shared" si="2"/>
        <v>851.99740330370355</v>
      </c>
      <c r="G40">
        <v>520</v>
      </c>
      <c r="H40">
        <v>118.574</v>
      </c>
    </row>
    <row r="41" spans="1:8">
      <c r="C41">
        <f t="shared" ref="C41:C52" si="3">C40+8.421</f>
        <v>381.14305263157888</v>
      </c>
      <c r="D41">
        <f>H31*(D38/H28)</f>
        <v>101.30560934790545</v>
      </c>
      <c r="E41">
        <f t="shared" si="2"/>
        <v>836.35257147931043</v>
      </c>
      <c r="G41">
        <v>530</v>
      </c>
      <c r="H41">
        <v>135.42400000000001</v>
      </c>
    </row>
    <row r="42" spans="1:8">
      <c r="C42">
        <f t="shared" si="3"/>
        <v>389.56405263157887</v>
      </c>
      <c r="D42">
        <f>H32*(D38/H28)</f>
        <v>97.329367847038426</v>
      </c>
      <c r="E42">
        <f t="shared" si="2"/>
        <v>865.17249847093672</v>
      </c>
      <c r="G42">
        <v>540</v>
      </c>
      <c r="H42">
        <v>128.16999999999999</v>
      </c>
    </row>
    <row r="43" spans="1:8">
      <c r="C43">
        <f t="shared" si="3"/>
        <v>397.98505263157887</v>
      </c>
      <c r="D43">
        <f>H33*(D38/H28)</f>
        <v>108.15038478826321</v>
      </c>
      <c r="E43">
        <f t="shared" si="2"/>
        <v>836.89876324002842</v>
      </c>
      <c r="G43">
        <v>550</v>
      </c>
      <c r="H43">
        <v>144.422</v>
      </c>
    </row>
    <row r="44" spans="1:8">
      <c r="C44">
        <f t="shared" si="3"/>
        <v>406.40605263157886</v>
      </c>
      <c r="D44">
        <f>H34*(D38/H28)</f>
        <v>90.614313760609662</v>
      </c>
      <c r="E44">
        <f t="shared" si="2"/>
        <v>809.65566811412725</v>
      </c>
      <c r="G44">
        <v>560</v>
      </c>
      <c r="H44">
        <v>170.46</v>
      </c>
    </row>
    <row r="45" spans="1:8">
      <c r="C45">
        <f t="shared" si="3"/>
        <v>414.82705263157885</v>
      </c>
      <c r="D45">
        <f>H35*(D38/H28)</f>
        <v>101.6801092566396</v>
      </c>
      <c r="E45">
        <f t="shared" si="2"/>
        <v>932.8955273064015</v>
      </c>
      <c r="G45">
        <v>570</v>
      </c>
      <c r="H45">
        <v>136.31100000000001</v>
      </c>
    </row>
    <row r="46" spans="1:8">
      <c r="C46">
        <f t="shared" si="3"/>
        <v>423.24805263157884</v>
      </c>
      <c r="D46">
        <f>H36*(D38/H28)</f>
        <v>119.88396325408414</v>
      </c>
      <c r="E46">
        <f t="shared" si="2"/>
        <v>1093.2384302789303</v>
      </c>
    </row>
    <row r="47" spans="1:8">
      <c r="C47">
        <f t="shared" si="3"/>
        <v>431.66905263157884</v>
      </c>
      <c r="D47">
        <f>H37*(D38/H28)</f>
        <v>139.76178672309939</v>
      </c>
      <c r="E47">
        <f t="shared" si="2"/>
        <v>1192.868556927471</v>
      </c>
    </row>
    <row r="48" spans="1:8">
      <c r="C48">
        <f t="shared" si="3"/>
        <v>440.09005263157883</v>
      </c>
      <c r="D48">
        <f>H38*(D38/H28)</f>
        <v>143.54626622250615</v>
      </c>
      <c r="E48">
        <f t="shared" si="2"/>
        <v>1323.8073451990838</v>
      </c>
    </row>
    <row r="49" spans="3:6">
      <c r="C49">
        <f t="shared" si="3"/>
        <v>448.51105263157882</v>
      </c>
      <c r="D49">
        <f>H39*(D38/H28)</f>
        <v>170.85994330108605</v>
      </c>
      <c r="E49">
        <f t="shared" si="2"/>
        <v>1282.5722420116579</v>
      </c>
    </row>
    <row r="50" spans="3:6">
      <c r="C50">
        <f t="shared" si="3"/>
        <v>456.93205263157881</v>
      </c>
      <c r="D50">
        <f>H40*(D38/H28)</f>
        <v>133.75286800675366</v>
      </c>
      <c r="E50">
        <f t="shared" si="2"/>
        <v>1206.3618681639923</v>
      </c>
    </row>
    <row r="51" spans="3:6">
      <c r="C51">
        <f t="shared" si="3"/>
        <v>465.35305263157881</v>
      </c>
      <c r="D51">
        <f>H41*(D38/H28)</f>
        <v>152.75986638678469</v>
      </c>
      <c r="E51">
        <f t="shared" si="2"/>
        <v>1251.9380084757336</v>
      </c>
    </row>
    <row r="52" spans="3:6">
      <c r="C52">
        <f t="shared" si="3"/>
        <v>473.7740526315788</v>
      </c>
      <c r="D52">
        <f>H42*(D38/H28)</f>
        <v>144.57726898329832</v>
      </c>
      <c r="E52">
        <f t="shared" si="2"/>
        <v>1294.6739516317409</v>
      </c>
    </row>
    <row r="53" spans="3:6">
      <c r="C53">
        <f>C52+8.421</f>
        <v>482.19505263157879</v>
      </c>
      <c r="D53">
        <f>H43*(D39/H29)</f>
        <v>162.90971632289859</v>
      </c>
    </row>
    <row r="54" spans="3:6">
      <c r="D54">
        <f>SUM(D4:D53)</f>
        <v>4962.1867675002286</v>
      </c>
      <c r="E54" t="s">
        <v>17</v>
      </c>
      <c r="F54">
        <f>SUM(E4:E37)</f>
        <v>28382.936134999996</v>
      </c>
    </row>
    <row r="55" spans="3:6">
      <c r="E55" t="s">
        <v>18</v>
      </c>
      <c r="F55">
        <f>SUM(E4:E52)</f>
        <v>43849.239742127749</v>
      </c>
    </row>
    <row r="56" spans="3:6">
      <c r="E56" t="s">
        <v>19</v>
      </c>
      <c r="F56">
        <f>F55*(10^-9)</f>
        <v>4.3849239742127754E-5</v>
      </c>
    </row>
    <row r="57" spans="3:6">
      <c r="E57" t="s">
        <v>1</v>
      </c>
      <c r="F57">
        <v>2050</v>
      </c>
    </row>
    <row r="58" spans="3:6">
      <c r="E58" t="s">
        <v>2</v>
      </c>
      <c r="F58">
        <f>F57*F56</f>
        <v>8.9890941471361896E-2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opLeftCell="A22" workbookViewId="0">
      <selection activeCell="C53" sqref="C53:D67"/>
    </sheetView>
  </sheetViews>
  <sheetFormatPr baseColWidth="10" defaultRowHeight="13" x14ac:dyDescent="0"/>
  <cols>
    <col min="5" max="5" width="12.28515625" customWidth="1"/>
    <col min="12" max="12" width="12.28515625" customWidth="1"/>
  </cols>
  <sheetData>
    <row r="1" spans="1:7">
      <c r="A1" t="s">
        <v>7</v>
      </c>
    </row>
    <row r="2" spans="1:7">
      <c r="A2" t="s">
        <v>8</v>
      </c>
    </row>
    <row r="3" spans="1:7">
      <c r="A3" t="s">
        <v>9</v>
      </c>
    </row>
    <row r="4" spans="1:7" ht="15">
      <c r="A4" t="s">
        <v>21</v>
      </c>
      <c r="B4" t="s">
        <v>22</v>
      </c>
      <c r="C4" t="s">
        <v>15</v>
      </c>
      <c r="D4" t="s">
        <v>24</v>
      </c>
      <c r="E4" t="s">
        <v>25</v>
      </c>
    </row>
    <row r="5" spans="1:7">
      <c r="A5">
        <v>1</v>
      </c>
      <c r="B5">
        <v>14</v>
      </c>
      <c r="C5">
        <v>0</v>
      </c>
      <c r="D5">
        <v>26.369</v>
      </c>
      <c r="E5">
        <f t="shared" ref="E5:E18" si="0">((D6+D5)/2)*(C6-C5)</f>
        <v>832.63000000000011</v>
      </c>
    </row>
    <row r="6" spans="1:7">
      <c r="A6">
        <v>2</v>
      </c>
      <c r="B6">
        <v>13</v>
      </c>
      <c r="C6">
        <v>10</v>
      </c>
      <c r="D6">
        <v>140.15700000000001</v>
      </c>
      <c r="E6">
        <f t="shared" si="0"/>
        <v>1714.0700000000002</v>
      </c>
    </row>
    <row r="7" spans="1:7">
      <c r="A7">
        <v>3</v>
      </c>
      <c r="B7">
        <v>12</v>
      </c>
      <c r="C7">
        <v>20</v>
      </c>
      <c r="D7">
        <v>202.65700000000001</v>
      </c>
      <c r="E7">
        <f t="shared" si="0"/>
        <v>2041.8799999999999</v>
      </c>
    </row>
    <row r="8" spans="1:7">
      <c r="A8">
        <v>4</v>
      </c>
      <c r="B8">
        <v>11</v>
      </c>
      <c r="C8">
        <v>30</v>
      </c>
      <c r="D8">
        <v>205.71899999999999</v>
      </c>
      <c r="E8">
        <f t="shared" si="0"/>
        <v>1901.2099999999998</v>
      </c>
    </row>
    <row r="9" spans="1:7">
      <c r="A9">
        <v>5</v>
      </c>
      <c r="B9">
        <v>10</v>
      </c>
      <c r="C9">
        <v>40</v>
      </c>
      <c r="D9">
        <v>174.523</v>
      </c>
      <c r="E9">
        <f t="shared" si="0"/>
        <v>1541.2900000000002</v>
      </c>
    </row>
    <row r="10" spans="1:7">
      <c r="A10">
        <v>6</v>
      </c>
      <c r="B10">
        <v>9</v>
      </c>
      <c r="C10">
        <v>50</v>
      </c>
      <c r="D10">
        <v>133.73500000000001</v>
      </c>
      <c r="E10">
        <f t="shared" si="0"/>
        <v>1224.3800000000001</v>
      </c>
    </row>
    <row r="11" spans="1:7">
      <c r="A11">
        <v>7</v>
      </c>
      <c r="B11">
        <v>8</v>
      </c>
      <c r="C11">
        <v>60</v>
      </c>
      <c r="D11">
        <v>111.14100000000001</v>
      </c>
      <c r="E11">
        <f t="shared" si="0"/>
        <v>976.32499999999993</v>
      </c>
    </row>
    <row r="12" spans="1:7">
      <c r="A12">
        <v>8</v>
      </c>
      <c r="B12">
        <v>7</v>
      </c>
      <c r="C12">
        <v>70</v>
      </c>
      <c r="D12">
        <v>84.123999999999995</v>
      </c>
      <c r="E12">
        <f t="shared" si="0"/>
        <v>841.42</v>
      </c>
      <c r="G12" t="s">
        <v>10</v>
      </c>
    </row>
    <row r="13" spans="1:7">
      <c r="A13">
        <v>9</v>
      </c>
      <c r="B13">
        <v>6</v>
      </c>
      <c r="C13">
        <v>80</v>
      </c>
      <c r="D13">
        <v>84.16</v>
      </c>
      <c r="E13">
        <f t="shared" si="0"/>
        <v>871.3599999999999</v>
      </c>
    </row>
    <row r="14" spans="1:7">
      <c r="A14">
        <v>10</v>
      </c>
      <c r="B14">
        <v>5</v>
      </c>
      <c r="C14">
        <v>90</v>
      </c>
      <c r="D14">
        <v>90.111999999999995</v>
      </c>
      <c r="E14">
        <f t="shared" si="0"/>
        <v>909.57499999999993</v>
      </c>
    </row>
    <row r="15" spans="1:7">
      <c r="A15">
        <v>11</v>
      </c>
      <c r="B15">
        <v>4</v>
      </c>
      <c r="C15">
        <v>100</v>
      </c>
      <c r="D15">
        <v>91.802999999999997</v>
      </c>
      <c r="E15">
        <f t="shared" si="0"/>
        <v>922.51</v>
      </c>
    </row>
    <row r="16" spans="1:7">
      <c r="A16">
        <v>12</v>
      </c>
      <c r="B16">
        <v>3</v>
      </c>
      <c r="C16">
        <v>110</v>
      </c>
      <c r="D16">
        <v>92.698999999999998</v>
      </c>
      <c r="E16">
        <f t="shared" si="0"/>
        <v>842.25</v>
      </c>
    </row>
    <row r="17" spans="1:5">
      <c r="A17">
        <v>13</v>
      </c>
      <c r="B17">
        <v>2</v>
      </c>
      <c r="C17">
        <v>120</v>
      </c>
      <c r="D17">
        <v>75.751000000000005</v>
      </c>
      <c r="E17">
        <f t="shared" si="0"/>
        <v>748.48</v>
      </c>
    </row>
    <row r="18" spans="1:5">
      <c r="A18">
        <v>14</v>
      </c>
      <c r="B18">
        <v>1</v>
      </c>
      <c r="C18">
        <v>130</v>
      </c>
      <c r="D18">
        <v>73.944999999999993</v>
      </c>
      <c r="E18">
        <f t="shared" si="0"/>
        <v>751.08</v>
      </c>
    </row>
    <row r="19" spans="1:5">
      <c r="A19">
        <v>15</v>
      </c>
      <c r="B19">
        <v>0</v>
      </c>
      <c r="C19">
        <v>140</v>
      </c>
      <c r="D19">
        <v>76.271000000000001</v>
      </c>
      <c r="E19">
        <f>((D22+D19)/2)*(C22-C19)</f>
        <v>786.40499999999997</v>
      </c>
    </row>
    <row r="20" spans="1:5">
      <c r="E20">
        <f>SUM(E5:E19)</f>
        <v>16904.865000000002</v>
      </c>
    </row>
    <row r="21" spans="1:5">
      <c r="A21" t="s">
        <v>11</v>
      </c>
    </row>
    <row r="22" spans="1:5">
      <c r="A22">
        <v>16</v>
      </c>
      <c r="B22">
        <v>2</v>
      </c>
      <c r="C22">
        <v>150</v>
      </c>
      <c r="D22">
        <v>81.010000000000005</v>
      </c>
      <c r="E22">
        <f t="shared" ref="E22:E36" si="1">((D23+D22)/2)*(C23-C22)</f>
        <v>894.04500000000007</v>
      </c>
    </row>
    <row r="23" spans="1:5">
      <c r="A23">
        <v>17</v>
      </c>
      <c r="B23">
        <v>3</v>
      </c>
      <c r="C23">
        <v>160</v>
      </c>
      <c r="D23">
        <v>97.799000000000007</v>
      </c>
      <c r="E23">
        <f t="shared" si="1"/>
        <v>933.63499999999999</v>
      </c>
    </row>
    <row r="24" spans="1:5">
      <c r="A24">
        <v>18</v>
      </c>
      <c r="B24">
        <v>4</v>
      </c>
      <c r="C24">
        <v>170</v>
      </c>
      <c r="D24">
        <v>88.927999999999997</v>
      </c>
      <c r="E24">
        <f t="shared" si="1"/>
        <v>863.63499999999999</v>
      </c>
    </row>
    <row r="25" spans="1:5">
      <c r="A25">
        <v>19</v>
      </c>
      <c r="B25">
        <v>5</v>
      </c>
      <c r="C25">
        <v>180</v>
      </c>
      <c r="D25">
        <v>83.799000000000007</v>
      </c>
      <c r="E25">
        <f t="shared" si="1"/>
        <v>857.71</v>
      </c>
    </row>
    <row r="26" spans="1:5">
      <c r="A26">
        <v>20</v>
      </c>
      <c r="B26">
        <v>6</v>
      </c>
      <c r="C26">
        <v>190</v>
      </c>
      <c r="D26">
        <v>87.742999999999995</v>
      </c>
      <c r="E26">
        <f t="shared" si="1"/>
        <v>858.36</v>
      </c>
    </row>
    <row r="27" spans="1:5">
      <c r="A27">
        <v>21</v>
      </c>
      <c r="B27">
        <v>7</v>
      </c>
      <c r="C27">
        <v>200</v>
      </c>
      <c r="D27">
        <v>83.929000000000002</v>
      </c>
      <c r="E27">
        <f t="shared" si="1"/>
        <v>811.69499999999994</v>
      </c>
    </row>
    <row r="28" spans="1:5">
      <c r="A28">
        <v>22</v>
      </c>
      <c r="B28">
        <v>8</v>
      </c>
      <c r="C28">
        <v>210</v>
      </c>
      <c r="D28">
        <v>78.41</v>
      </c>
      <c r="E28">
        <f t="shared" si="1"/>
        <v>830.62</v>
      </c>
    </row>
    <row r="29" spans="1:5">
      <c r="A29">
        <v>23</v>
      </c>
      <c r="B29">
        <v>9</v>
      </c>
      <c r="C29">
        <v>220</v>
      </c>
      <c r="D29">
        <v>87.713999999999999</v>
      </c>
      <c r="E29">
        <f t="shared" si="1"/>
        <v>864.28</v>
      </c>
    </row>
    <row r="30" spans="1:5">
      <c r="A30">
        <v>24</v>
      </c>
      <c r="B30">
        <v>10</v>
      </c>
      <c r="C30">
        <v>230</v>
      </c>
      <c r="D30">
        <v>85.141999999999996</v>
      </c>
      <c r="E30">
        <f t="shared" si="1"/>
        <v>843.40499999999997</v>
      </c>
    </row>
    <row r="31" spans="1:5">
      <c r="A31">
        <v>25</v>
      </c>
      <c r="B31">
        <v>11</v>
      </c>
      <c r="C31">
        <v>240</v>
      </c>
      <c r="D31">
        <v>83.539000000000001</v>
      </c>
      <c r="E31">
        <f t="shared" si="1"/>
        <v>841.38499999999999</v>
      </c>
    </row>
    <row r="32" spans="1:5">
      <c r="A32">
        <v>26</v>
      </c>
      <c r="B32">
        <v>12</v>
      </c>
      <c r="C32">
        <v>250</v>
      </c>
      <c r="D32">
        <v>84.738</v>
      </c>
      <c r="E32">
        <f t="shared" si="1"/>
        <v>843.61999999999989</v>
      </c>
    </row>
    <row r="33" spans="1:5">
      <c r="A33">
        <v>27</v>
      </c>
      <c r="B33">
        <v>13</v>
      </c>
      <c r="C33">
        <v>260</v>
      </c>
      <c r="D33">
        <v>83.986000000000004</v>
      </c>
      <c r="E33">
        <f t="shared" si="1"/>
        <v>806.12500000000011</v>
      </c>
    </row>
    <row r="34" spans="1:5">
      <c r="A34">
        <v>28</v>
      </c>
      <c r="B34">
        <v>14</v>
      </c>
      <c r="C34">
        <v>270</v>
      </c>
      <c r="D34">
        <v>77.239000000000004</v>
      </c>
      <c r="E34">
        <f t="shared" si="1"/>
        <v>825.92</v>
      </c>
    </row>
    <row r="35" spans="1:5">
      <c r="A35">
        <v>29</v>
      </c>
      <c r="B35">
        <v>15</v>
      </c>
      <c r="C35">
        <v>280</v>
      </c>
      <c r="D35">
        <v>87.944999999999993</v>
      </c>
      <c r="E35">
        <f t="shared" si="1"/>
        <v>873.24</v>
      </c>
    </row>
    <row r="36" spans="1:5">
      <c r="A36">
        <v>30</v>
      </c>
      <c r="B36">
        <v>16</v>
      </c>
      <c r="C36">
        <v>290</v>
      </c>
      <c r="D36">
        <v>86.703000000000003</v>
      </c>
      <c r="E36">
        <f t="shared" si="1"/>
        <v>823.18000000000006</v>
      </c>
    </row>
    <row r="37" spans="1:5">
      <c r="A37">
        <v>31</v>
      </c>
      <c r="B37">
        <v>17</v>
      </c>
      <c r="C37">
        <v>300</v>
      </c>
      <c r="D37">
        <v>77.933000000000007</v>
      </c>
    </row>
    <row r="38" spans="1:5">
      <c r="E38">
        <f>SUM(E22:E36)</f>
        <v>12770.855</v>
      </c>
    </row>
    <row r="39" spans="1:5">
      <c r="A39" t="s">
        <v>12</v>
      </c>
    </row>
    <row r="40" spans="1:5">
      <c r="A40">
        <v>32</v>
      </c>
      <c r="B40">
        <v>0</v>
      </c>
      <c r="C40">
        <v>300</v>
      </c>
      <c r="D40">
        <v>83.423000000000002</v>
      </c>
      <c r="E40">
        <f t="shared" ref="E40:E66" si="2">((D41+D40)/2)*(C41-C40)</f>
        <v>829.32</v>
      </c>
    </row>
    <row r="41" spans="1:5">
      <c r="A41">
        <v>33</v>
      </c>
      <c r="B41">
        <v>1</v>
      </c>
      <c r="C41">
        <v>310</v>
      </c>
      <c r="D41">
        <v>82.441000000000003</v>
      </c>
      <c r="E41">
        <f t="shared" si="2"/>
        <v>830.69</v>
      </c>
    </row>
    <row r="42" spans="1:5">
      <c r="A42">
        <v>34</v>
      </c>
      <c r="B42">
        <v>2</v>
      </c>
      <c r="C42">
        <v>320</v>
      </c>
      <c r="D42">
        <v>83.697000000000003</v>
      </c>
      <c r="E42">
        <f t="shared" si="2"/>
        <v>848.75</v>
      </c>
    </row>
    <row r="43" spans="1:5">
      <c r="A43">
        <v>35</v>
      </c>
      <c r="B43">
        <v>3</v>
      </c>
      <c r="C43">
        <v>330</v>
      </c>
      <c r="D43">
        <v>86.052999999999997</v>
      </c>
      <c r="E43">
        <f t="shared" si="2"/>
        <v>835.39</v>
      </c>
    </row>
    <row r="44" spans="1:5">
      <c r="A44">
        <v>36</v>
      </c>
      <c r="B44">
        <v>4</v>
      </c>
      <c r="C44">
        <v>340</v>
      </c>
      <c r="D44">
        <v>81.025000000000006</v>
      </c>
      <c r="E44">
        <f t="shared" si="2"/>
        <v>801.3599999999999</v>
      </c>
    </row>
    <row r="45" spans="1:5">
      <c r="A45">
        <v>37</v>
      </c>
      <c r="B45">
        <v>5</v>
      </c>
      <c r="C45">
        <v>350</v>
      </c>
      <c r="D45">
        <v>79.247</v>
      </c>
      <c r="E45">
        <f t="shared" si="2"/>
        <v>831.99</v>
      </c>
    </row>
    <row r="46" spans="1:5">
      <c r="A46">
        <v>38</v>
      </c>
      <c r="B46">
        <v>6</v>
      </c>
      <c r="C46">
        <v>360</v>
      </c>
      <c r="D46">
        <v>87.150999999999996</v>
      </c>
      <c r="E46">
        <f t="shared" si="2"/>
        <v>842.10500000000002</v>
      </c>
    </row>
    <row r="47" spans="1:5">
      <c r="A47">
        <v>39</v>
      </c>
      <c r="B47">
        <v>7</v>
      </c>
      <c r="C47">
        <v>370</v>
      </c>
      <c r="D47">
        <v>81.27</v>
      </c>
      <c r="E47">
        <f t="shared" si="2"/>
        <v>817.68499999999995</v>
      </c>
    </row>
    <row r="48" spans="1:5">
      <c r="A48">
        <v>40</v>
      </c>
      <c r="B48">
        <v>8</v>
      </c>
      <c r="C48">
        <v>380</v>
      </c>
      <c r="D48">
        <v>82.266999999999996</v>
      </c>
      <c r="E48">
        <f t="shared" si="2"/>
        <v>832.495</v>
      </c>
    </row>
    <row r="49" spans="1:5">
      <c r="A49">
        <v>41</v>
      </c>
      <c r="B49">
        <v>9</v>
      </c>
      <c r="C49">
        <v>390</v>
      </c>
      <c r="D49">
        <v>84.231999999999999</v>
      </c>
      <c r="E49">
        <f t="shared" si="2"/>
        <v>859.44</v>
      </c>
    </row>
    <row r="50" spans="1:5">
      <c r="A50">
        <v>42</v>
      </c>
      <c r="B50">
        <v>10</v>
      </c>
      <c r="C50">
        <v>400</v>
      </c>
      <c r="D50">
        <v>87.656000000000006</v>
      </c>
      <c r="E50">
        <f t="shared" si="2"/>
        <v>883.6400000000001</v>
      </c>
    </row>
    <row r="51" spans="1:5">
      <c r="A51">
        <v>43</v>
      </c>
      <c r="B51">
        <v>11</v>
      </c>
      <c r="C51">
        <v>410</v>
      </c>
      <c r="D51">
        <v>89.072000000000003</v>
      </c>
      <c r="E51">
        <f t="shared" si="2"/>
        <v>893.25</v>
      </c>
    </row>
    <row r="52" spans="1:5">
      <c r="A52">
        <v>44</v>
      </c>
      <c r="B52">
        <v>12</v>
      </c>
      <c r="C52">
        <v>420</v>
      </c>
      <c r="D52">
        <v>89.578000000000003</v>
      </c>
      <c r="E52">
        <f t="shared" si="2"/>
        <v>896.93499999999995</v>
      </c>
    </row>
    <row r="53" spans="1:5">
      <c r="A53">
        <v>45</v>
      </c>
      <c r="B53">
        <v>13</v>
      </c>
      <c r="C53">
        <v>430</v>
      </c>
      <c r="D53">
        <v>89.808999999999997</v>
      </c>
      <c r="E53">
        <f t="shared" si="2"/>
        <v>880.46500000000015</v>
      </c>
    </row>
    <row r="54" spans="1:5">
      <c r="A54">
        <v>46</v>
      </c>
      <c r="B54">
        <v>14</v>
      </c>
      <c r="C54">
        <v>440</v>
      </c>
      <c r="D54">
        <v>86.284000000000006</v>
      </c>
      <c r="E54">
        <f t="shared" si="2"/>
        <v>910.80500000000006</v>
      </c>
    </row>
    <row r="55" spans="1:5">
      <c r="A55">
        <v>47</v>
      </c>
      <c r="B55">
        <v>15</v>
      </c>
      <c r="C55">
        <v>450</v>
      </c>
      <c r="D55">
        <v>95.876999999999995</v>
      </c>
      <c r="E55">
        <f t="shared" si="2"/>
        <v>881.04</v>
      </c>
    </row>
    <row r="56" spans="1:5">
      <c r="A56">
        <v>48</v>
      </c>
      <c r="B56">
        <v>16</v>
      </c>
      <c r="C56">
        <v>460</v>
      </c>
      <c r="D56">
        <v>80.331000000000003</v>
      </c>
      <c r="E56">
        <f t="shared" si="2"/>
        <v>852.36</v>
      </c>
    </row>
    <row r="57" spans="1:5">
      <c r="A57">
        <v>49</v>
      </c>
      <c r="B57">
        <v>17</v>
      </c>
      <c r="C57">
        <v>470</v>
      </c>
      <c r="D57">
        <v>90.141000000000005</v>
      </c>
      <c r="E57">
        <f t="shared" si="2"/>
        <v>982.10000000000014</v>
      </c>
    </row>
    <row r="58" spans="1:5">
      <c r="A58">
        <v>50</v>
      </c>
      <c r="B58">
        <v>18</v>
      </c>
      <c r="C58">
        <v>480</v>
      </c>
      <c r="D58">
        <v>106.279</v>
      </c>
      <c r="E58">
        <f t="shared" si="2"/>
        <v>1150.9000000000001</v>
      </c>
    </row>
    <row r="59" spans="1:5">
      <c r="A59">
        <v>51</v>
      </c>
      <c r="B59">
        <v>19</v>
      </c>
      <c r="C59">
        <v>490</v>
      </c>
      <c r="D59">
        <v>123.901</v>
      </c>
      <c r="E59">
        <f t="shared" si="2"/>
        <v>1255.7849999999999</v>
      </c>
    </row>
    <row r="60" spans="1:5">
      <c r="A60">
        <v>52</v>
      </c>
      <c r="B60">
        <v>20</v>
      </c>
      <c r="C60">
        <v>500</v>
      </c>
      <c r="D60">
        <v>127.256</v>
      </c>
      <c r="E60">
        <f t="shared" si="2"/>
        <v>1393.63</v>
      </c>
    </row>
    <row r="61" spans="1:5">
      <c r="A61">
        <v>53</v>
      </c>
      <c r="B61">
        <v>21</v>
      </c>
      <c r="C61">
        <v>510</v>
      </c>
      <c r="D61">
        <v>151.47</v>
      </c>
      <c r="E61">
        <f t="shared" si="2"/>
        <v>1350.2199999999998</v>
      </c>
    </row>
    <row r="62" spans="1:5">
      <c r="A62">
        <v>54</v>
      </c>
      <c r="B62">
        <v>22</v>
      </c>
      <c r="C62">
        <v>520</v>
      </c>
      <c r="D62">
        <v>118.574</v>
      </c>
      <c r="E62">
        <f t="shared" si="2"/>
        <v>1269.99</v>
      </c>
    </row>
    <row r="63" spans="1:5">
      <c r="A63">
        <v>55</v>
      </c>
      <c r="B63">
        <v>23</v>
      </c>
      <c r="C63">
        <v>530</v>
      </c>
      <c r="D63">
        <v>135.42400000000001</v>
      </c>
      <c r="E63">
        <f t="shared" si="2"/>
        <v>1317.97</v>
      </c>
    </row>
    <row r="64" spans="1:5">
      <c r="A64">
        <v>56</v>
      </c>
      <c r="B64">
        <v>24</v>
      </c>
      <c r="C64">
        <v>540</v>
      </c>
      <c r="D64">
        <v>128.16999999999999</v>
      </c>
      <c r="E64">
        <f t="shared" si="2"/>
        <v>1362.96</v>
      </c>
    </row>
    <row r="65" spans="1:5">
      <c r="A65">
        <v>57</v>
      </c>
      <c r="B65">
        <v>25</v>
      </c>
      <c r="C65">
        <v>550</v>
      </c>
      <c r="D65">
        <v>144.422</v>
      </c>
      <c r="E65">
        <f t="shared" si="2"/>
        <v>1574.41</v>
      </c>
    </row>
    <row r="66" spans="1:5">
      <c r="A66">
        <v>58</v>
      </c>
      <c r="B66">
        <v>26</v>
      </c>
      <c r="C66">
        <v>560</v>
      </c>
      <c r="D66">
        <v>170.46</v>
      </c>
      <c r="E66">
        <f t="shared" si="2"/>
        <v>1533.855</v>
      </c>
    </row>
    <row r="67" spans="1:5">
      <c r="A67">
        <v>59</v>
      </c>
      <c r="B67">
        <v>27</v>
      </c>
      <c r="C67">
        <v>570</v>
      </c>
      <c r="D67">
        <v>136.31100000000001</v>
      </c>
    </row>
    <row r="68" spans="1:5">
      <c r="E68">
        <f>SUM(E40:E66)</f>
        <v>27719.54</v>
      </c>
    </row>
    <row r="70" spans="1:5">
      <c r="D70" t="s">
        <v>13</v>
      </c>
      <c r="E70">
        <f>SUM(E68+E38+E20)</f>
        <v>57395.260000000009</v>
      </c>
    </row>
    <row r="71" spans="1:5">
      <c r="D71" t="s">
        <v>14</v>
      </c>
      <c r="E71">
        <f>E70*(10^-9)</f>
        <v>5.7395260000000013E-5</v>
      </c>
    </row>
    <row r="72" spans="1:5">
      <c r="D72" t="s">
        <v>1</v>
      </c>
      <c r="E72">
        <v>2050</v>
      </c>
    </row>
    <row r="73" spans="1:5">
      <c r="D73" t="s">
        <v>3</v>
      </c>
      <c r="E73">
        <f>E72*E71</f>
        <v>0.11766028300000003</v>
      </c>
    </row>
  </sheetData>
  <phoneticPr fontId="1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 39411</vt:lpstr>
      <vt:lpstr>OR 41637</vt:lpstr>
      <vt:lpstr>UP WP1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Paul Barrett</cp:lastModifiedBy>
  <dcterms:created xsi:type="dcterms:W3CDTF">2013-04-08T18:24:36Z</dcterms:created>
  <dcterms:modified xsi:type="dcterms:W3CDTF">2013-10-19T13:12:38Z</dcterms:modified>
</cp:coreProperties>
</file>