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pple/Desktop/"/>
    </mc:Choice>
  </mc:AlternateContent>
  <xr:revisionPtr revIDLastSave="0" documentId="13_ncr:1_{12CF0B78-DFD8-BC4D-BA50-3FA6C34F6074}" xr6:coauthVersionLast="34" xr6:coauthVersionMax="34" xr10:uidLastSave="{00000000-0000-0000-0000-000000000000}"/>
  <bookViews>
    <workbookView xWindow="3480" yWindow="4460" windowWidth="25040" windowHeight="12300" firstSheet="34" activeTab="47" xr2:uid="{166EB55F-483E-214A-B0CE-D1C8A719D79B}"/>
  </bookViews>
  <sheets>
    <sheet name="UQCRB" sheetId="40" r:id="rId1"/>
    <sheet name="CLPP" sheetId="16" r:id="rId2"/>
    <sheet name="NDUFAF4" sheetId="2" r:id="rId3"/>
    <sheet name="LIAS" sheetId="3" r:id="rId4"/>
    <sheet name="APOPT1" sheetId="4" r:id="rId5"/>
    <sheet name="STAT2" sheetId="5" r:id="rId6"/>
    <sheet name="HTRA2" sheetId="6" r:id="rId7"/>
    <sheet name="YME1L1" sheetId="7" r:id="rId8"/>
    <sheet name="ACO2" sheetId="8" r:id="rId9"/>
    <sheet name="SLC25A26" sheetId="9" r:id="rId10"/>
    <sheet name="NDUFA12" sheetId="10" r:id="rId11"/>
    <sheet name="NSUN3" sheetId="11" r:id="rId12"/>
    <sheet name="MRPL12" sheetId="12" r:id="rId13"/>
    <sheet name="TXN2" sheetId="13" r:id="rId14"/>
    <sheet name="TACO1" sheetId="14" r:id="rId15"/>
    <sheet name="PET100" sheetId="15" r:id="rId16"/>
    <sheet name="TUFM" sheetId="17" r:id="rId17"/>
    <sheet name="MRPS16" sheetId="18" r:id="rId18"/>
    <sheet name="NDUFA4" sheetId="19" r:id="rId19"/>
    <sheet name="LYRM7" sheetId="20" r:id="rId20"/>
    <sheet name="DNAJC19" sheetId="21" r:id="rId21"/>
    <sheet name="COX8A" sheetId="22" r:id="rId22"/>
    <sheet name="RNASEH1" sheetId="23" r:id="rId23"/>
    <sheet name="MPC1" sheetId="24" r:id="rId24"/>
    <sheet name="OPA3" sheetId="25" r:id="rId25"/>
    <sheet name="C19orf70" sheetId="26" r:id="rId26"/>
    <sheet name="LYRM4" sheetId="27" r:id="rId27"/>
    <sheet name="SLC25A38" sheetId="28" r:id="rId28"/>
    <sheet name="UQCC2" sheetId="29" r:id="rId29"/>
    <sheet name="CYC1" sheetId="30" r:id="rId30"/>
    <sheet name="MFF" sheetId="31" r:id="rId31"/>
    <sheet name="SSBP1" sheetId="32" r:id="rId32"/>
    <sheet name="MTPAP" sheetId="33" r:id="rId33"/>
    <sheet name="COX14" sheetId="34" r:id="rId34"/>
    <sheet name="COA5" sheetId="35" r:id="rId35"/>
    <sheet name="IBA57" sheetId="36" r:id="rId36"/>
    <sheet name="HSPD1" sheetId="37" r:id="rId37"/>
    <sheet name="COX6B1" sheetId="38" r:id="rId38"/>
    <sheet name="IARS2" sheetId="39" r:id="rId39"/>
    <sheet name="UQCRC2" sheetId="41" r:id="rId40"/>
    <sheet name="GLRX5" sheetId="42" r:id="rId41"/>
    <sheet name="UQCC3" sheetId="43" r:id="rId42"/>
    <sheet name="COX5A" sheetId="44" r:id="rId43"/>
    <sheet name="NDUFB8" sheetId="45" r:id="rId44"/>
    <sheet name="ATP5E" sheetId="46" r:id="rId45"/>
    <sheet name="NDUFA2" sheetId="47" r:id="rId46"/>
    <sheet name="SDHAF1" sheetId="48" r:id="rId47"/>
    <sheet name="TMEM65" sheetId="49" r:id="rId48"/>
  </sheets>
  <definedNames>
    <definedName name="ins" localSheetId="47">TMEM65!#REF!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0" i="49" l="1"/>
  <c r="H399" i="49"/>
  <c r="H400" i="49" s="1"/>
  <c r="G399" i="49"/>
  <c r="F399" i="49"/>
  <c r="F400" i="49" s="1"/>
  <c r="L14" i="49"/>
  <c r="K14" i="49"/>
  <c r="J14" i="49"/>
  <c r="H7" i="49"/>
  <c r="P9" i="49" s="1"/>
  <c r="F101" i="48"/>
  <c r="H100" i="48"/>
  <c r="H101" i="48" s="1"/>
  <c r="F100" i="48"/>
  <c r="L18" i="48"/>
  <c r="K18" i="48"/>
  <c r="J18" i="48"/>
  <c r="H12" i="48"/>
  <c r="P14" i="48" s="1"/>
  <c r="G12" i="48"/>
  <c r="G100" i="48" s="1"/>
  <c r="G101" i="48" s="1"/>
  <c r="H400" i="47"/>
  <c r="H401" i="47" s="1"/>
  <c r="L18" i="47"/>
  <c r="K18" i="47"/>
  <c r="J18" i="47"/>
  <c r="L16" i="47"/>
  <c r="K16" i="47"/>
  <c r="J16" i="47"/>
  <c r="L14" i="47"/>
  <c r="K14" i="47"/>
  <c r="J14" i="47"/>
  <c r="Q13" i="47"/>
  <c r="P13" i="47"/>
  <c r="H11" i="47"/>
  <c r="G11" i="47"/>
  <c r="G400" i="47" s="1"/>
  <c r="G401" i="47" s="1"/>
  <c r="F11" i="47"/>
  <c r="E11" i="47"/>
  <c r="F5" i="47"/>
  <c r="F400" i="47" s="1"/>
  <c r="F401" i="47" s="1"/>
  <c r="H399" i="46"/>
  <c r="H400" i="46" s="1"/>
  <c r="L15" i="46"/>
  <c r="K15" i="46"/>
  <c r="J15" i="46"/>
  <c r="L13" i="46"/>
  <c r="K13" i="46"/>
  <c r="J13" i="46"/>
  <c r="L11" i="46"/>
  <c r="K11" i="46"/>
  <c r="J11" i="46"/>
  <c r="P10" i="46"/>
  <c r="H8" i="46"/>
  <c r="G8" i="46"/>
  <c r="G399" i="46" s="1"/>
  <c r="G400" i="46" s="1"/>
  <c r="F8" i="46"/>
  <c r="E8" i="46"/>
  <c r="F2" i="46"/>
  <c r="F399" i="46" s="1"/>
  <c r="F400" i="46" s="1"/>
  <c r="H399" i="45"/>
  <c r="H400" i="45" s="1"/>
  <c r="L16" i="45"/>
  <c r="K16" i="45"/>
  <c r="J16" i="45"/>
  <c r="L14" i="45"/>
  <c r="K14" i="45"/>
  <c r="J14" i="45"/>
  <c r="L12" i="45"/>
  <c r="K12" i="45"/>
  <c r="J12" i="45"/>
  <c r="P11" i="45"/>
  <c r="H9" i="45"/>
  <c r="G9" i="45"/>
  <c r="G399" i="45" s="1"/>
  <c r="G400" i="45" s="1"/>
  <c r="F9" i="45"/>
  <c r="E9" i="45"/>
  <c r="F3" i="45"/>
  <c r="F2" i="45"/>
  <c r="F399" i="45" s="1"/>
  <c r="F400" i="45" s="1"/>
  <c r="H400" i="44"/>
  <c r="H401" i="44" s="1"/>
  <c r="L13" i="44"/>
  <c r="K13" i="44"/>
  <c r="J13" i="44"/>
  <c r="L11" i="44"/>
  <c r="K11" i="44"/>
  <c r="J11" i="44"/>
  <c r="L9" i="44"/>
  <c r="K9" i="44"/>
  <c r="J9" i="44"/>
  <c r="P8" i="44"/>
  <c r="H6" i="44"/>
  <c r="G6" i="44"/>
  <c r="G400" i="44" s="1"/>
  <c r="G401" i="44" s="1"/>
  <c r="F6" i="44"/>
  <c r="E6" i="44"/>
  <c r="F2" i="44"/>
  <c r="F400" i="44" s="1"/>
  <c r="F401" i="44" s="1"/>
  <c r="H100" i="43"/>
  <c r="H101" i="43" s="1"/>
  <c r="L19" i="43"/>
  <c r="K19" i="43"/>
  <c r="J19" i="43"/>
  <c r="L17" i="43"/>
  <c r="K17" i="43"/>
  <c r="J17" i="43"/>
  <c r="L15" i="43"/>
  <c r="K15" i="43"/>
  <c r="J15" i="43"/>
  <c r="P12" i="43"/>
  <c r="O12" i="43"/>
  <c r="H10" i="43"/>
  <c r="G10" i="43"/>
  <c r="G100" i="43" s="1"/>
  <c r="G101" i="43" s="1"/>
  <c r="F10" i="43"/>
  <c r="E10" i="43"/>
  <c r="F3" i="43"/>
  <c r="F100" i="43" s="1"/>
  <c r="F101" i="43" s="1"/>
  <c r="H100" i="42"/>
  <c r="H101" i="42" s="1"/>
  <c r="L18" i="42"/>
  <c r="K18" i="42"/>
  <c r="J18" i="42"/>
  <c r="L16" i="42"/>
  <c r="K16" i="42"/>
  <c r="J16" i="42"/>
  <c r="L14" i="42"/>
  <c r="K14" i="42"/>
  <c r="J14" i="42"/>
  <c r="P13" i="42"/>
  <c r="H11" i="42"/>
  <c r="G11" i="42"/>
  <c r="G100" i="42" s="1"/>
  <c r="G101" i="42" s="1"/>
  <c r="F11" i="42"/>
  <c r="E11" i="42"/>
  <c r="F3" i="42"/>
  <c r="F2" i="42"/>
  <c r="F100" i="42" s="1"/>
  <c r="F101" i="42" s="1"/>
  <c r="H400" i="41"/>
  <c r="H401" i="41" s="1"/>
  <c r="L37" i="41"/>
  <c r="K37" i="41"/>
  <c r="J37" i="41"/>
  <c r="L35" i="41"/>
  <c r="K35" i="41"/>
  <c r="J35" i="41"/>
  <c r="L33" i="41"/>
  <c r="K33" i="41"/>
  <c r="J33" i="41"/>
  <c r="P32" i="41"/>
  <c r="H30" i="41"/>
  <c r="G30" i="41"/>
  <c r="G400" i="41" s="1"/>
  <c r="G401" i="41" s="1"/>
  <c r="E30" i="41"/>
  <c r="F7" i="41"/>
  <c r="F6" i="41"/>
  <c r="F5" i="41"/>
  <c r="F30" i="41" s="1"/>
  <c r="F4" i="41"/>
  <c r="F3" i="41"/>
  <c r="F2" i="41"/>
  <c r="F400" i="41" s="1"/>
  <c r="F401" i="41" s="1"/>
  <c r="L30" i="40"/>
  <c r="K30" i="40"/>
  <c r="J30" i="40"/>
  <c r="L28" i="40"/>
  <c r="K28" i="40"/>
  <c r="J28" i="40"/>
  <c r="L26" i="40"/>
  <c r="K26" i="40"/>
  <c r="J26" i="40"/>
  <c r="O25" i="40"/>
  <c r="H23" i="40"/>
  <c r="H400" i="40" s="1"/>
  <c r="H401" i="40" s="1"/>
  <c r="G23" i="40"/>
  <c r="G400" i="40" s="1"/>
  <c r="G401" i="40" s="1"/>
  <c r="E23" i="40"/>
  <c r="F6" i="40"/>
  <c r="F5" i="40"/>
  <c r="F4" i="40"/>
  <c r="F3" i="40"/>
  <c r="F2" i="40"/>
  <c r="L45" i="39"/>
  <c r="K45" i="39"/>
  <c r="J45" i="39"/>
  <c r="L43" i="39"/>
  <c r="K43" i="39"/>
  <c r="J43" i="39"/>
  <c r="L41" i="39"/>
  <c r="K41" i="39"/>
  <c r="J41" i="39"/>
  <c r="O40" i="39"/>
  <c r="H38" i="39"/>
  <c r="H100" i="39" s="1"/>
  <c r="H101" i="39" s="1"/>
  <c r="G38" i="39"/>
  <c r="G100" i="39" s="1"/>
  <c r="G101" i="39" s="1"/>
  <c r="E38" i="39"/>
  <c r="F9" i="39"/>
  <c r="F8" i="39"/>
  <c r="F7" i="39"/>
  <c r="F6" i="39"/>
  <c r="F5" i="39"/>
  <c r="F4" i="39"/>
  <c r="F3" i="39"/>
  <c r="F2" i="39"/>
  <c r="H399" i="38"/>
  <c r="H400" i="38" s="1"/>
  <c r="L19" i="38"/>
  <c r="K19" i="38"/>
  <c r="J19" i="38"/>
  <c r="L17" i="38"/>
  <c r="K17" i="38"/>
  <c r="J17" i="38"/>
  <c r="L15" i="38"/>
  <c r="K15" i="38"/>
  <c r="J15" i="38"/>
  <c r="P14" i="38"/>
  <c r="H12" i="38"/>
  <c r="G12" i="38"/>
  <c r="G399" i="38" s="1"/>
  <c r="G400" i="38" s="1"/>
  <c r="F12" i="38"/>
  <c r="E12" i="38"/>
  <c r="F2" i="38"/>
  <c r="F399" i="38" s="1"/>
  <c r="F400" i="38" s="1"/>
  <c r="L22" i="37"/>
  <c r="K22" i="37"/>
  <c r="J22" i="37"/>
  <c r="L20" i="37"/>
  <c r="K20" i="37"/>
  <c r="J20" i="37"/>
  <c r="L18" i="37"/>
  <c r="K18" i="37"/>
  <c r="J18" i="37"/>
  <c r="P17" i="37"/>
  <c r="O17" i="37"/>
  <c r="H15" i="37"/>
  <c r="H100" i="37" s="1"/>
  <c r="H101" i="37" s="1"/>
  <c r="G15" i="37"/>
  <c r="G100" i="37" s="1"/>
  <c r="G101" i="37" s="1"/>
  <c r="F15" i="37"/>
  <c r="E15" i="37"/>
  <c r="F2" i="37"/>
  <c r="F100" i="37" s="1"/>
  <c r="F101" i="37" s="1"/>
  <c r="H100" i="36"/>
  <c r="H101" i="36" s="1"/>
  <c r="L40" i="36"/>
  <c r="K40" i="36"/>
  <c r="J40" i="36"/>
  <c r="L38" i="36"/>
  <c r="K38" i="36"/>
  <c r="J38" i="36"/>
  <c r="L36" i="36"/>
  <c r="K36" i="36"/>
  <c r="J36" i="36"/>
  <c r="P35" i="36"/>
  <c r="H33" i="36"/>
  <c r="G33" i="36"/>
  <c r="G100" i="36" s="1"/>
  <c r="G101" i="36" s="1"/>
  <c r="E33" i="36"/>
  <c r="F9" i="36"/>
  <c r="F8" i="36"/>
  <c r="F7" i="36"/>
  <c r="F6" i="36"/>
  <c r="F5" i="36"/>
  <c r="F4" i="36"/>
  <c r="F3" i="36"/>
  <c r="F33" i="36" s="1"/>
  <c r="F2" i="36"/>
  <c r="L20" i="35"/>
  <c r="K20" i="35"/>
  <c r="J20" i="35"/>
  <c r="L18" i="35"/>
  <c r="K18" i="35"/>
  <c r="J18" i="35"/>
  <c r="L16" i="35"/>
  <c r="K16" i="35"/>
  <c r="J16" i="35"/>
  <c r="P15" i="35"/>
  <c r="H13" i="35"/>
  <c r="H100" i="35" s="1"/>
  <c r="H101" i="35" s="1"/>
  <c r="G13" i="35"/>
  <c r="G100" i="35" s="1"/>
  <c r="G101" i="35" s="1"/>
  <c r="F13" i="35"/>
  <c r="E13" i="35"/>
  <c r="F3" i="35"/>
  <c r="F100" i="35" s="1"/>
  <c r="F101" i="35" s="1"/>
  <c r="F2" i="35"/>
  <c r="H100" i="34"/>
  <c r="H101" i="34" s="1"/>
  <c r="L19" i="34"/>
  <c r="K19" i="34"/>
  <c r="J19" i="34"/>
  <c r="L17" i="34"/>
  <c r="K17" i="34"/>
  <c r="J17" i="34"/>
  <c r="L15" i="34"/>
  <c r="K15" i="34"/>
  <c r="J15" i="34"/>
  <c r="P14" i="34"/>
  <c r="H12" i="34"/>
  <c r="G12" i="34"/>
  <c r="G100" i="34" s="1"/>
  <c r="G101" i="34" s="1"/>
  <c r="F12" i="34"/>
  <c r="E12" i="34"/>
  <c r="F3" i="34"/>
  <c r="F100" i="34" s="1"/>
  <c r="F101" i="34" s="1"/>
  <c r="L24" i="33"/>
  <c r="K24" i="33"/>
  <c r="J24" i="33"/>
  <c r="L22" i="33"/>
  <c r="K22" i="33"/>
  <c r="J22" i="33"/>
  <c r="L20" i="33"/>
  <c r="K20" i="33"/>
  <c r="J20" i="33"/>
  <c r="H17" i="33"/>
  <c r="P19" i="33" s="1"/>
  <c r="G17" i="33"/>
  <c r="O19" i="33" s="1"/>
  <c r="E17" i="33"/>
  <c r="F3" i="33"/>
  <c r="F2" i="33"/>
  <c r="F17" i="33" s="1"/>
  <c r="H250" i="32"/>
  <c r="H251" i="32" s="1"/>
  <c r="L16" i="32"/>
  <c r="K16" i="32"/>
  <c r="J16" i="32"/>
  <c r="L14" i="32"/>
  <c r="K14" i="32"/>
  <c r="J14" i="32"/>
  <c r="L12" i="32"/>
  <c r="K12" i="32"/>
  <c r="J12" i="32"/>
  <c r="P11" i="32"/>
  <c r="H9" i="32"/>
  <c r="G9" i="32"/>
  <c r="G250" i="32" s="1"/>
  <c r="G251" i="32" s="1"/>
  <c r="F9" i="32"/>
  <c r="E9" i="32"/>
  <c r="F2" i="32"/>
  <c r="F250" i="32" s="1"/>
  <c r="F251" i="32" s="1"/>
  <c r="L33" i="31"/>
  <c r="K33" i="31"/>
  <c r="J33" i="31"/>
  <c r="L31" i="31"/>
  <c r="K31" i="31"/>
  <c r="J31" i="31"/>
  <c r="L29" i="31"/>
  <c r="K29" i="31"/>
  <c r="J29" i="31"/>
  <c r="H26" i="31"/>
  <c r="H400" i="31" s="1"/>
  <c r="H401" i="31" s="1"/>
  <c r="G26" i="31"/>
  <c r="G400" i="31" s="1"/>
  <c r="G401" i="31" s="1"/>
  <c r="E26" i="31"/>
  <c r="F6" i="31"/>
  <c r="F5" i="31"/>
  <c r="F4" i="31"/>
  <c r="F3" i="31"/>
  <c r="O10" i="46" l="1"/>
  <c r="O11" i="45"/>
  <c r="O8" i="44"/>
  <c r="O13" i="42"/>
  <c r="O32" i="41"/>
  <c r="F23" i="40"/>
  <c r="F400" i="40" s="1"/>
  <c r="F401" i="40" s="1"/>
  <c r="P25" i="40"/>
  <c r="F38" i="39"/>
  <c r="F100" i="39" s="1"/>
  <c r="F101" i="39" s="1"/>
  <c r="P40" i="39"/>
  <c r="O14" i="38"/>
  <c r="F100" i="36"/>
  <c r="F101" i="36" s="1"/>
  <c r="O35" i="36"/>
  <c r="O15" i="35"/>
  <c r="O14" i="34"/>
  <c r="O11" i="32"/>
  <c r="F400" i="31"/>
  <c r="F401" i="31" s="1"/>
  <c r="F26" i="31"/>
  <c r="P28" i="31"/>
  <c r="O28" i="31"/>
  <c r="G400" i="30" l="1"/>
  <c r="G401" i="30" s="1"/>
  <c r="L20" i="30"/>
  <c r="K20" i="30"/>
  <c r="J20" i="30"/>
  <c r="L18" i="30"/>
  <c r="K18" i="30"/>
  <c r="J18" i="30"/>
  <c r="L16" i="30"/>
  <c r="K16" i="30"/>
  <c r="J16" i="30"/>
  <c r="O15" i="30"/>
  <c r="H13" i="30"/>
  <c r="H400" i="30" s="1"/>
  <c r="H401" i="30" s="1"/>
  <c r="G13" i="30"/>
  <c r="E13" i="30"/>
  <c r="F6" i="30"/>
  <c r="F5" i="30"/>
  <c r="F4" i="30"/>
  <c r="F3" i="30"/>
  <c r="F2" i="30"/>
  <c r="F100" i="29"/>
  <c r="F101" i="29" s="1"/>
  <c r="L21" i="29"/>
  <c r="K21" i="29"/>
  <c r="J21" i="29"/>
  <c r="L19" i="29"/>
  <c r="K19" i="29"/>
  <c r="J19" i="29"/>
  <c r="P16" i="29"/>
  <c r="O16" i="29"/>
  <c r="H14" i="29"/>
  <c r="H100" i="29" s="1"/>
  <c r="H101" i="29" s="1"/>
  <c r="G14" i="29"/>
  <c r="G100" i="29" s="1"/>
  <c r="G101" i="29" s="1"/>
  <c r="H250" i="28"/>
  <c r="H251" i="28" s="1"/>
  <c r="L49" i="28"/>
  <c r="K49" i="28"/>
  <c r="J49" i="28"/>
  <c r="L47" i="28"/>
  <c r="K47" i="28"/>
  <c r="J47" i="28"/>
  <c r="L45" i="28"/>
  <c r="K45" i="28"/>
  <c r="J45" i="28"/>
  <c r="P44" i="28"/>
  <c r="H42" i="28"/>
  <c r="G42" i="28"/>
  <c r="G250" i="28" s="1"/>
  <c r="G251" i="28" s="1"/>
  <c r="E42" i="28"/>
  <c r="F5" i="28"/>
  <c r="F4" i="28"/>
  <c r="F3" i="28"/>
  <c r="F2" i="28"/>
  <c r="H100" i="27"/>
  <c r="H101" i="27" s="1"/>
  <c r="L18" i="27"/>
  <c r="K18" i="27"/>
  <c r="J18" i="27"/>
  <c r="L16" i="27"/>
  <c r="K16" i="27"/>
  <c r="J16" i="27"/>
  <c r="L14" i="27"/>
  <c r="K14" i="27"/>
  <c r="J14" i="27"/>
  <c r="P13" i="27"/>
  <c r="H11" i="27"/>
  <c r="G11" i="27"/>
  <c r="G100" i="27" s="1"/>
  <c r="G101" i="27" s="1"/>
  <c r="F11" i="27"/>
  <c r="E11" i="27"/>
  <c r="F3" i="27"/>
  <c r="F100" i="27" s="1"/>
  <c r="F101" i="27" s="1"/>
  <c r="L21" i="26"/>
  <c r="K21" i="26"/>
  <c r="J21" i="26"/>
  <c r="L19" i="26"/>
  <c r="K19" i="26"/>
  <c r="J19" i="26"/>
  <c r="L17" i="26"/>
  <c r="K17" i="26"/>
  <c r="J17" i="26"/>
  <c r="P16" i="26"/>
  <c r="O16" i="26"/>
  <c r="H14" i="26"/>
  <c r="H400" i="26" s="1"/>
  <c r="H401" i="26" s="1"/>
  <c r="G14" i="26"/>
  <c r="G400" i="26" s="1"/>
  <c r="G401" i="26" s="1"/>
  <c r="F14" i="26"/>
  <c r="E14" i="26"/>
  <c r="F3" i="26"/>
  <c r="F2" i="26"/>
  <c r="F400" i="26" s="1"/>
  <c r="F401" i="26" s="1"/>
  <c r="H397" i="25"/>
  <c r="H398" i="25" s="1"/>
  <c r="L33" i="25"/>
  <c r="K33" i="25"/>
  <c r="J33" i="25"/>
  <c r="L31" i="25"/>
  <c r="K31" i="25"/>
  <c r="J31" i="25"/>
  <c r="L29" i="25"/>
  <c r="K29" i="25"/>
  <c r="J29" i="25"/>
  <c r="P28" i="25"/>
  <c r="H26" i="25"/>
  <c r="G26" i="25"/>
  <c r="G397" i="25" s="1"/>
  <c r="G398" i="25" s="1"/>
  <c r="E26" i="25"/>
  <c r="F6" i="25"/>
  <c r="F5" i="25"/>
  <c r="F4" i="25"/>
  <c r="F26" i="25" s="1"/>
  <c r="F3" i="25"/>
  <c r="F2" i="25"/>
  <c r="F397" i="25" s="1"/>
  <c r="F398" i="25" s="1"/>
  <c r="F399" i="24"/>
  <c r="F400" i="24" s="1"/>
  <c r="L17" i="24"/>
  <c r="K17" i="24"/>
  <c r="J17" i="24"/>
  <c r="L15" i="24"/>
  <c r="K15" i="24"/>
  <c r="J15" i="24"/>
  <c r="L13" i="24"/>
  <c r="K13" i="24"/>
  <c r="J13" i="24"/>
  <c r="H10" i="24"/>
  <c r="H399" i="24" s="1"/>
  <c r="H400" i="24" s="1"/>
  <c r="G10" i="24"/>
  <c r="G399" i="24" s="1"/>
  <c r="G400" i="24" s="1"/>
  <c r="H250" i="23"/>
  <c r="H251" i="23" s="1"/>
  <c r="L28" i="23"/>
  <c r="K28" i="23"/>
  <c r="J28" i="23"/>
  <c r="L26" i="23"/>
  <c r="K26" i="23"/>
  <c r="J26" i="23"/>
  <c r="L24" i="23"/>
  <c r="K24" i="23"/>
  <c r="J24" i="23"/>
  <c r="P23" i="23"/>
  <c r="H21" i="23"/>
  <c r="G21" i="23"/>
  <c r="G250" i="23" s="1"/>
  <c r="G251" i="23" s="1"/>
  <c r="E21" i="23"/>
  <c r="F6" i="23"/>
  <c r="F5" i="23"/>
  <c r="F4" i="23"/>
  <c r="F21" i="23" s="1"/>
  <c r="F3" i="23"/>
  <c r="F2" i="23"/>
  <c r="F250" i="23" s="1"/>
  <c r="F251" i="23" s="1"/>
  <c r="L14" i="22"/>
  <c r="K14" i="22"/>
  <c r="J14" i="22"/>
  <c r="L12" i="22"/>
  <c r="K12" i="22"/>
  <c r="J12" i="22"/>
  <c r="L10" i="22"/>
  <c r="K10" i="22"/>
  <c r="J10" i="22"/>
  <c r="O9" i="22"/>
  <c r="H7" i="22"/>
  <c r="P9" i="22" s="1"/>
  <c r="G7" i="22"/>
  <c r="F101" i="21"/>
  <c r="H100" i="21"/>
  <c r="H101" i="21" s="1"/>
  <c r="F100" i="21"/>
  <c r="L25" i="21"/>
  <c r="K25" i="21"/>
  <c r="J25" i="21"/>
  <c r="L23" i="21"/>
  <c r="K23" i="21"/>
  <c r="J23" i="21"/>
  <c r="L21" i="21"/>
  <c r="K21" i="21"/>
  <c r="J21" i="21"/>
  <c r="P20" i="21"/>
  <c r="H18" i="21"/>
  <c r="G18" i="21"/>
  <c r="G100" i="21" s="1"/>
  <c r="G101" i="21" s="1"/>
  <c r="L25" i="20"/>
  <c r="K25" i="20"/>
  <c r="J25" i="20"/>
  <c r="L23" i="20"/>
  <c r="K23" i="20"/>
  <c r="J23" i="20"/>
  <c r="P18" i="20"/>
  <c r="H16" i="20"/>
  <c r="H100" i="20" s="1"/>
  <c r="H101" i="20" s="1"/>
  <c r="G16" i="20"/>
  <c r="G100" i="20" s="1"/>
  <c r="G101" i="20" s="1"/>
  <c r="F16" i="20"/>
  <c r="F100" i="20" s="1"/>
  <c r="F101" i="20" s="1"/>
  <c r="E16" i="20"/>
  <c r="H400" i="19"/>
  <c r="H401" i="19" s="1"/>
  <c r="L17" i="19"/>
  <c r="K17" i="19"/>
  <c r="J17" i="19"/>
  <c r="L15" i="19"/>
  <c r="K15" i="19"/>
  <c r="J15" i="19"/>
  <c r="L13" i="19"/>
  <c r="K13" i="19"/>
  <c r="J13" i="19"/>
  <c r="P12" i="19"/>
  <c r="H10" i="19"/>
  <c r="G10" i="19"/>
  <c r="G400" i="19" s="1"/>
  <c r="G401" i="19" s="1"/>
  <c r="F10" i="19"/>
  <c r="E10" i="19"/>
  <c r="F3" i="19"/>
  <c r="F2" i="19"/>
  <c r="F400" i="19" s="1"/>
  <c r="F401" i="19" s="1"/>
  <c r="G100" i="18"/>
  <c r="G101" i="18" s="1"/>
  <c r="H21" i="18"/>
  <c r="P23" i="18" s="1"/>
  <c r="G21" i="18"/>
  <c r="O23" i="18" s="1"/>
  <c r="E21" i="18"/>
  <c r="F2" i="18"/>
  <c r="L32" i="17"/>
  <c r="K32" i="17"/>
  <c r="J32" i="17"/>
  <c r="L30" i="17"/>
  <c r="K30" i="17"/>
  <c r="J30" i="17"/>
  <c r="L28" i="17"/>
  <c r="K28" i="17"/>
  <c r="J28" i="17"/>
  <c r="P27" i="17"/>
  <c r="H25" i="17"/>
  <c r="H100" i="17" s="1"/>
  <c r="H101" i="17" s="1"/>
  <c r="G25" i="17"/>
  <c r="G100" i="17" s="1"/>
  <c r="G101" i="17" s="1"/>
  <c r="F25" i="17"/>
  <c r="E25" i="17"/>
  <c r="F3" i="17"/>
  <c r="F2" i="17"/>
  <c r="F100" i="17" s="1"/>
  <c r="F101" i="17" s="1"/>
  <c r="H100" i="16"/>
  <c r="H101" i="16" s="1"/>
  <c r="F100" i="16"/>
  <c r="F101" i="16" s="1"/>
  <c r="L24" i="16"/>
  <c r="K24" i="16"/>
  <c r="J24" i="16"/>
  <c r="L22" i="16"/>
  <c r="K22" i="16"/>
  <c r="J22" i="16"/>
  <c r="L20" i="16"/>
  <c r="K20" i="16"/>
  <c r="J20" i="16"/>
  <c r="P19" i="16"/>
  <c r="H17" i="16"/>
  <c r="G17" i="16"/>
  <c r="G100" i="16" s="1"/>
  <c r="G101" i="16" s="1"/>
  <c r="L19" i="15"/>
  <c r="K19" i="15"/>
  <c r="J19" i="15"/>
  <c r="L17" i="15"/>
  <c r="K17" i="15"/>
  <c r="J17" i="15"/>
  <c r="L15" i="15"/>
  <c r="K15" i="15"/>
  <c r="J15" i="15"/>
  <c r="P14" i="15"/>
  <c r="O14" i="15"/>
  <c r="H12" i="15"/>
  <c r="H100" i="15" s="1"/>
  <c r="H101" i="15" s="1"/>
  <c r="G12" i="15"/>
  <c r="G100" i="15" s="1"/>
  <c r="G101" i="15" s="1"/>
  <c r="E12" i="15"/>
  <c r="F3" i="15"/>
  <c r="F400" i="14"/>
  <c r="H399" i="14"/>
  <c r="H400" i="14" s="1"/>
  <c r="F399" i="14"/>
  <c r="L29" i="14"/>
  <c r="K29" i="14"/>
  <c r="J29" i="14"/>
  <c r="L27" i="14"/>
  <c r="K27" i="14"/>
  <c r="J27" i="14"/>
  <c r="L25" i="14"/>
  <c r="K25" i="14"/>
  <c r="J25" i="14"/>
  <c r="P24" i="14"/>
  <c r="H22" i="14"/>
  <c r="G22" i="14"/>
  <c r="G399" i="14" s="1"/>
  <c r="G400" i="14" s="1"/>
  <c r="L22" i="13"/>
  <c r="K22" i="13"/>
  <c r="J22" i="13"/>
  <c r="L20" i="13"/>
  <c r="K20" i="13"/>
  <c r="J20" i="13"/>
  <c r="L18" i="13"/>
  <c r="K18" i="13"/>
  <c r="J18" i="13"/>
  <c r="H15" i="13"/>
  <c r="P17" i="13" s="1"/>
  <c r="G15" i="13"/>
  <c r="O17" i="13" s="1"/>
  <c r="E15" i="13"/>
  <c r="F4" i="13"/>
  <c r="F3" i="13"/>
  <c r="F2" i="13"/>
  <c r="F15" i="13" s="1"/>
  <c r="L20" i="12"/>
  <c r="K20" i="12"/>
  <c r="J20" i="12"/>
  <c r="L18" i="12"/>
  <c r="K18" i="12"/>
  <c r="J18" i="12"/>
  <c r="L16" i="12"/>
  <c r="K16" i="12"/>
  <c r="J16" i="12"/>
  <c r="O15" i="12"/>
  <c r="H13" i="12"/>
  <c r="H100" i="12" s="1"/>
  <c r="H101" i="12" s="1"/>
  <c r="G13" i="12"/>
  <c r="G100" i="12" s="1"/>
  <c r="G101" i="12" s="1"/>
  <c r="E13" i="12"/>
  <c r="F4" i="12"/>
  <c r="F3" i="12"/>
  <c r="F2" i="12"/>
  <c r="L24" i="11"/>
  <c r="K24" i="11"/>
  <c r="J24" i="11"/>
  <c r="L22" i="11"/>
  <c r="K22" i="11"/>
  <c r="J22" i="11"/>
  <c r="L20" i="11"/>
  <c r="K20" i="11"/>
  <c r="J20" i="11"/>
  <c r="H17" i="11"/>
  <c r="P19" i="11" s="1"/>
  <c r="G17" i="11"/>
  <c r="O19" i="11" s="1"/>
  <c r="E17" i="11"/>
  <c r="F4" i="11"/>
  <c r="F3" i="11"/>
  <c r="F2" i="11"/>
  <c r="F17" i="11" s="1"/>
  <c r="L23" i="10"/>
  <c r="K23" i="10"/>
  <c r="J23" i="10"/>
  <c r="L21" i="10"/>
  <c r="K21" i="10"/>
  <c r="J21" i="10"/>
  <c r="L19" i="10"/>
  <c r="K19" i="10"/>
  <c r="J19" i="10"/>
  <c r="O18" i="10"/>
  <c r="H16" i="10"/>
  <c r="H400" i="10" s="1"/>
  <c r="H401" i="10" s="1"/>
  <c r="G16" i="10"/>
  <c r="G400" i="10" s="1"/>
  <c r="G401" i="10" s="1"/>
  <c r="E16" i="10"/>
  <c r="F5" i="10"/>
  <c r="F4" i="10"/>
  <c r="F3" i="10"/>
  <c r="F40" i="9"/>
  <c r="L34" i="9"/>
  <c r="K34" i="9"/>
  <c r="J34" i="9"/>
  <c r="L32" i="9"/>
  <c r="K32" i="9"/>
  <c r="J32" i="9"/>
  <c r="L30" i="9"/>
  <c r="K30" i="9"/>
  <c r="J30" i="9"/>
  <c r="P29" i="9"/>
  <c r="H27" i="9"/>
  <c r="H250" i="9" s="1"/>
  <c r="H251" i="9" s="1"/>
  <c r="G27" i="9"/>
  <c r="G250" i="9" s="1"/>
  <c r="G251" i="9" s="1"/>
  <c r="E27" i="9"/>
  <c r="F5" i="9"/>
  <c r="F4" i="9"/>
  <c r="F3" i="9"/>
  <c r="F27" i="9" s="1"/>
  <c r="F2" i="9"/>
  <c r="F250" i="9" s="1"/>
  <c r="F251" i="9" s="1"/>
  <c r="H399" i="8"/>
  <c r="H400" i="8" s="1"/>
  <c r="L44" i="8"/>
  <c r="K44" i="8"/>
  <c r="J44" i="8"/>
  <c r="L42" i="8"/>
  <c r="K42" i="8"/>
  <c r="J42" i="8"/>
  <c r="L40" i="8"/>
  <c r="K40" i="8"/>
  <c r="J40" i="8"/>
  <c r="P39" i="8"/>
  <c r="H37" i="8"/>
  <c r="G37" i="8"/>
  <c r="G399" i="8" s="1"/>
  <c r="G400" i="8" s="1"/>
  <c r="F37" i="8"/>
  <c r="E37" i="8"/>
  <c r="F4" i="8"/>
  <c r="F3" i="8"/>
  <c r="F399" i="8" s="1"/>
  <c r="F400" i="8" s="1"/>
  <c r="H400" i="7"/>
  <c r="H401" i="7" s="1"/>
  <c r="L25" i="7"/>
  <c r="K25" i="7"/>
  <c r="J25" i="7"/>
  <c r="L23" i="7"/>
  <c r="K23" i="7"/>
  <c r="J23" i="7"/>
  <c r="L21" i="7"/>
  <c r="K21" i="7"/>
  <c r="J21" i="7"/>
  <c r="P20" i="7"/>
  <c r="H18" i="7"/>
  <c r="G18" i="7"/>
  <c r="G400" i="7" s="1"/>
  <c r="G401" i="7" s="1"/>
  <c r="E18" i="7"/>
  <c r="F4" i="7"/>
  <c r="F3" i="7"/>
  <c r="F2" i="7"/>
  <c r="L33" i="6"/>
  <c r="K33" i="6"/>
  <c r="J33" i="6"/>
  <c r="L31" i="6"/>
  <c r="K31" i="6"/>
  <c r="J31" i="6"/>
  <c r="L29" i="6"/>
  <c r="K29" i="6"/>
  <c r="J29" i="6"/>
  <c r="O28" i="6"/>
  <c r="H26" i="6"/>
  <c r="H400" i="6" s="1"/>
  <c r="H401" i="6" s="1"/>
  <c r="G26" i="6"/>
  <c r="G400" i="6" s="1"/>
  <c r="G401" i="6" s="1"/>
  <c r="E26" i="6"/>
  <c r="F4" i="6"/>
  <c r="F3" i="6"/>
  <c r="F2" i="6"/>
  <c r="L32" i="5"/>
  <c r="K32" i="5"/>
  <c r="J32" i="5"/>
  <c r="L30" i="5"/>
  <c r="K30" i="5"/>
  <c r="J30" i="5"/>
  <c r="L28" i="5"/>
  <c r="K28" i="5"/>
  <c r="J28" i="5"/>
  <c r="O27" i="5"/>
  <c r="H25" i="5"/>
  <c r="H400" i="5" s="1"/>
  <c r="H401" i="5" s="1"/>
  <c r="G25" i="5"/>
  <c r="G400" i="5" s="1"/>
  <c r="G401" i="5" s="1"/>
  <c r="E25" i="5"/>
  <c r="F7" i="5"/>
  <c r="F6" i="5"/>
  <c r="F5" i="5"/>
  <c r="F4" i="5"/>
  <c r="F3" i="5"/>
  <c r="F2" i="5"/>
  <c r="L30" i="4"/>
  <c r="K30" i="4"/>
  <c r="J30" i="4"/>
  <c r="L28" i="4"/>
  <c r="K28" i="4"/>
  <c r="J28" i="4"/>
  <c r="L26" i="4"/>
  <c r="K26" i="4"/>
  <c r="J26" i="4"/>
  <c r="H23" i="4"/>
  <c r="H399" i="4" s="1"/>
  <c r="H400" i="4" s="1"/>
  <c r="G23" i="4"/>
  <c r="G399" i="4" s="1"/>
  <c r="G400" i="4" s="1"/>
  <c r="E23" i="4"/>
  <c r="F5" i="4"/>
  <c r="F4" i="4"/>
  <c r="L32" i="3"/>
  <c r="K32" i="3"/>
  <c r="J32" i="3"/>
  <c r="L30" i="3"/>
  <c r="K30" i="3"/>
  <c r="J30" i="3"/>
  <c r="L28" i="3"/>
  <c r="K28" i="3"/>
  <c r="J28" i="3"/>
  <c r="O27" i="3"/>
  <c r="H25" i="3"/>
  <c r="H100" i="3" s="1"/>
  <c r="H101" i="3" s="1"/>
  <c r="G25" i="3"/>
  <c r="G100" i="3" s="1"/>
  <c r="G101" i="3" s="1"/>
  <c r="E25" i="3"/>
  <c r="F3" i="3"/>
  <c r="F2" i="3"/>
  <c r="H100" i="2"/>
  <c r="H101" i="2" s="1"/>
  <c r="L21" i="2"/>
  <c r="K21" i="2"/>
  <c r="J21" i="2"/>
  <c r="L19" i="2"/>
  <c r="K19" i="2"/>
  <c r="J19" i="2"/>
  <c r="L17" i="2"/>
  <c r="K17" i="2"/>
  <c r="J17" i="2"/>
  <c r="P16" i="2"/>
  <c r="H14" i="2"/>
  <c r="G14" i="2"/>
  <c r="G100" i="2" s="1"/>
  <c r="G101" i="2" s="1"/>
  <c r="E14" i="2"/>
  <c r="F4" i="2"/>
  <c r="F3" i="2"/>
  <c r="F2" i="2"/>
  <c r="F13" i="30" l="1"/>
  <c r="F400" i="30" s="1"/>
  <c r="F401" i="30" s="1"/>
  <c r="P15" i="30"/>
  <c r="F42" i="28"/>
  <c r="F250" i="28" s="1"/>
  <c r="F251" i="28" s="1"/>
  <c r="O44" i="28"/>
  <c r="O13" i="27"/>
  <c r="O28" i="25"/>
  <c r="P12" i="24"/>
  <c r="O12" i="24"/>
  <c r="O23" i="23"/>
  <c r="O20" i="21"/>
  <c r="O18" i="20"/>
  <c r="O12" i="19"/>
  <c r="H100" i="18"/>
  <c r="H101" i="18" s="1"/>
  <c r="F21" i="18"/>
  <c r="F100" i="18" s="1"/>
  <c r="F101" i="18" s="1"/>
  <c r="O27" i="17"/>
  <c r="O19" i="16"/>
  <c r="F12" i="15"/>
  <c r="F100" i="15" s="1"/>
  <c r="F101" i="15" s="1"/>
  <c r="O24" i="14"/>
  <c r="F13" i="12"/>
  <c r="F100" i="12" s="1"/>
  <c r="F101" i="12" s="1"/>
  <c r="P15" i="12"/>
  <c r="F16" i="10"/>
  <c r="F400" i="10" s="1"/>
  <c r="F401" i="10" s="1"/>
  <c r="P18" i="10"/>
  <c r="O29" i="9"/>
  <c r="O39" i="8"/>
  <c r="F400" i="7"/>
  <c r="F401" i="7" s="1"/>
  <c r="F18" i="7"/>
  <c r="O20" i="7"/>
  <c r="F26" i="6"/>
  <c r="F400" i="6" s="1"/>
  <c r="F401" i="6" s="1"/>
  <c r="P28" i="6"/>
  <c r="F25" i="5"/>
  <c r="F400" i="5" s="1"/>
  <c r="F401" i="5" s="1"/>
  <c r="P27" i="5"/>
  <c r="F23" i="4"/>
  <c r="F399" i="4" s="1"/>
  <c r="F400" i="4" s="1"/>
  <c r="P25" i="4"/>
  <c r="O25" i="4"/>
  <c r="F100" i="3"/>
  <c r="F101" i="3" s="1"/>
  <c r="F25" i="3"/>
  <c r="P27" i="3"/>
  <c r="F14" i="2"/>
  <c r="O16" i="2" s="1"/>
  <c r="F100" i="2" l="1"/>
  <c r="F101" i="2" s="1"/>
</calcChain>
</file>

<file path=xl/sharedStrings.xml><?xml version="1.0" encoding="utf-8"?>
<sst xmlns="http://schemas.openxmlformats.org/spreadsheetml/2006/main" count="3604" uniqueCount="1180">
  <si>
    <t>Gene</t>
  </si>
  <si>
    <t>Variant (protein sequence)</t>
  </si>
  <si>
    <t>Variant (coding sequence)</t>
  </si>
  <si>
    <t>Affecteds in in-house db</t>
  </si>
  <si>
    <t>number inhouse</t>
  </si>
  <si>
    <t>AF inhouse</t>
  </si>
  <si>
    <t>AF gnomAD European (Non-Finnish)</t>
  </si>
  <si>
    <t>AF gnomAD Total</t>
  </si>
  <si>
    <t>HGMD</t>
  </si>
  <si>
    <t>ClinVar</t>
  </si>
  <si>
    <t>Our rating</t>
  </si>
  <si>
    <t>Function</t>
  </si>
  <si>
    <t>NM_014165.3(NDUFAF4)</t>
  </si>
  <si>
    <t>p.(Glu59Alafs*10)</t>
  </si>
  <si>
    <t>c.176_183del</t>
  </si>
  <si>
    <t>no</t>
  </si>
  <si>
    <t>frameshift</t>
  </si>
  <si>
    <t>p.(?)</t>
  </si>
  <si>
    <t>c.241-50_280del</t>
  </si>
  <si>
    <t>p.(Glu92*)</t>
  </si>
  <si>
    <t>c.274G&gt;T</t>
  </si>
  <si>
    <t>nonsense</t>
  </si>
  <si>
    <t>p.(Leu65Pro)</t>
  </si>
  <si>
    <t xml:space="preserve">c.194T&gt;C </t>
  </si>
  <si>
    <t>yes</t>
  </si>
  <si>
    <t>Pathogenic</t>
  </si>
  <si>
    <t>p.(Gly8Asp)</t>
  </si>
  <si>
    <t xml:space="preserve"> c.23G&gt;A</t>
  </si>
  <si>
    <t>p.(Glu160Phefs*61)</t>
  </si>
  <si>
    <t>c.477_478insTTTTT</t>
  </si>
  <si>
    <t>p.(Ile54Serfs*3)</t>
  </si>
  <si>
    <t>c.161_162del</t>
  </si>
  <si>
    <t>p.(Gly8Valfs*7)</t>
  </si>
  <si>
    <t>c.23del</t>
  </si>
  <si>
    <t xml:space="preserve">c.137-2A&gt;G </t>
  </si>
  <si>
    <t>splice acceptor</t>
  </si>
  <si>
    <t>In Total</t>
  </si>
  <si>
    <t>Number Variants</t>
  </si>
  <si>
    <t>Euro alles</t>
  </si>
  <si>
    <t>total alles</t>
  </si>
  <si>
    <t>in-house</t>
  </si>
  <si>
    <t>13504*2</t>
  </si>
  <si>
    <t>NM_006859.3(LIAS)</t>
  </si>
  <si>
    <t>p.(Glu239Lysfs*24)</t>
  </si>
  <si>
    <t>c.715del</t>
  </si>
  <si>
    <t>p.(Arg203Glyfs*21)</t>
  </si>
  <si>
    <t>c.607del</t>
  </si>
  <si>
    <t>p.(Arg73Glyfs*2)</t>
  </si>
  <si>
    <t>c.217del</t>
  </si>
  <si>
    <t>p.(Glu159Lys)</t>
  </si>
  <si>
    <t>c.475_477delinsAAA</t>
  </si>
  <si>
    <t>p.(Asp215Glu)</t>
  </si>
  <si>
    <t>c.645T&gt;A</t>
  </si>
  <si>
    <t>p.(His236Gln)</t>
  </si>
  <si>
    <t xml:space="preserve">c.708T&gt;G </t>
  </si>
  <si>
    <t>Likely pathogenic</t>
  </si>
  <si>
    <t>p.(Arg249His)</t>
  </si>
  <si>
    <t xml:space="preserve">c.746G&gt;A </t>
  </si>
  <si>
    <t>p.(Ala253Pro)</t>
  </si>
  <si>
    <t xml:space="preserve">c.757G&gt;C </t>
  </si>
  <si>
    <t>c.954+1G&gt;A</t>
  </si>
  <si>
    <t>p.(Phe328Tyr)</t>
  </si>
  <si>
    <t xml:space="preserve">c.983T&gt;A </t>
  </si>
  <si>
    <t>p.(Met310Thr)</t>
  </si>
  <si>
    <t>c.929T&gt;C</t>
  </si>
  <si>
    <t>c.738-2A&gt;G</t>
  </si>
  <si>
    <t>p.(Asn89Lysfs*4)</t>
  </si>
  <si>
    <t>c.266dup</t>
  </si>
  <si>
    <t>p.(Ile114Valfs*16)</t>
  </si>
  <si>
    <t>c.340_349del</t>
  </si>
  <si>
    <t>p.(Tyr174Metfs*4)</t>
  </si>
  <si>
    <t>c.519del</t>
  </si>
  <si>
    <t>c.553_561del</t>
  </si>
  <si>
    <t>c.955-1G&gt;A</t>
  </si>
  <si>
    <t>c.737+1G&gt;A</t>
  </si>
  <si>
    <t>splice donor</t>
  </si>
  <si>
    <t>c.218+1G&gt;A</t>
  </si>
  <si>
    <t>c.393+1G&gt;T</t>
  </si>
  <si>
    <t>Number inhouse</t>
  </si>
  <si>
    <t>NM_032374.4(APOPT1)</t>
  </si>
  <si>
    <t>c.163-1G&gt;A</t>
  </si>
  <si>
    <t>yes1</t>
  </si>
  <si>
    <t>p.(Arg79*)</t>
  </si>
  <si>
    <t xml:space="preserve">c.235C&gt;T </t>
  </si>
  <si>
    <t>p.(Glu124del)</t>
  </si>
  <si>
    <t>c.370_372del</t>
  </si>
  <si>
    <t>p.(Lys162*)</t>
  </si>
  <si>
    <t>c.484A&gt;T</t>
  </si>
  <si>
    <t>p.(Phe118Ser)</t>
  </si>
  <si>
    <t xml:space="preserve">c.353T&gt;C </t>
  </si>
  <si>
    <t>p.(Pro86Leufs*14)</t>
  </si>
  <si>
    <t>c.257del</t>
  </si>
  <si>
    <t>p.(Gln101Asnfs*17)</t>
  </si>
  <si>
    <t>c.301_305del</t>
  </si>
  <si>
    <t>p.(Glu105Asnfs*12)</t>
  </si>
  <si>
    <t>c.312del</t>
  </si>
  <si>
    <t>p.(Glu121Lysfs*10)</t>
  </si>
  <si>
    <t>c.360del</t>
  </si>
  <si>
    <t>p.(Lys133*)</t>
  </si>
  <si>
    <t>c.396dup</t>
  </si>
  <si>
    <t>p.(Tyr170*)</t>
  </si>
  <si>
    <t>c.510_511del</t>
  </si>
  <si>
    <t>p.(Arg11Alafs*57)</t>
  </si>
  <si>
    <t>c.30dup</t>
  </si>
  <si>
    <t>p.(Lys21Argfs*49)</t>
  </si>
  <si>
    <t>c.62del</t>
  </si>
  <si>
    <t>p.(Leu28Serfs*40)</t>
  </si>
  <si>
    <t>c.80dup</t>
  </si>
  <si>
    <t>p.(Val55Serfs*15)</t>
  </si>
  <si>
    <t>c.162del</t>
  </si>
  <si>
    <t>c.516-2A&gt;G</t>
  </si>
  <si>
    <t>c.515+1G&gt;A</t>
  </si>
  <si>
    <t>c.162+2T&gt;G</t>
  </si>
  <si>
    <t>minimal prevalence</t>
  </si>
  <si>
    <t>14014*2</t>
  </si>
  <si>
    <t>NM_005419.3(STAT2)</t>
  </si>
  <si>
    <t>p.(Ser838Alafs*9)</t>
  </si>
  <si>
    <t>c.2511del</t>
  </si>
  <si>
    <t>p.(Trp493Leufs*38)</t>
  </si>
  <si>
    <t>c.1476dup</t>
  </si>
  <si>
    <t>p.(Arg330*)</t>
  </si>
  <si>
    <t>c.988C&gt;T</t>
  </si>
  <si>
    <t>p.(Arg32*)</t>
  </si>
  <si>
    <t>c.94C&gt;T</t>
  </si>
  <si>
    <t>c.941+2T&gt;G</t>
  </si>
  <si>
    <t>splice</t>
  </si>
  <si>
    <t>p.(Leu203Glnfs*2)</t>
  </si>
  <si>
    <t>c.608_609del</t>
  </si>
  <si>
    <t>p.(Cys612*)</t>
  </si>
  <si>
    <t xml:space="preserve">c.1836C&gt;A </t>
  </si>
  <si>
    <t>c.381+5G&gt;C</t>
  </si>
  <si>
    <t>p.(Gly579Hisfs*28)</t>
  </si>
  <si>
    <t>c.1728_1734dup</t>
  </si>
  <si>
    <t>p.(Pro669Leufs*4)</t>
  </si>
  <si>
    <t>c.2005_2006insT</t>
  </si>
  <si>
    <t>p.(Gln20Serfs*48)</t>
  </si>
  <si>
    <t>c.58del</t>
  </si>
  <si>
    <t>p.(Asn9Ilefs*59)</t>
  </si>
  <si>
    <t>c.26del</t>
  </si>
  <si>
    <t>p.(Trp493Glyfs*25)</t>
  </si>
  <si>
    <t>c.1476del</t>
  </si>
  <si>
    <t>c.1862-2A&gt;G</t>
  </si>
  <si>
    <t>c.2045-1G&gt;A</t>
  </si>
  <si>
    <t>c.634-2delA</t>
  </si>
  <si>
    <t>c.1035-2A&gt;T</t>
  </si>
  <si>
    <t>c.2044+2_2044+5del</t>
  </si>
  <si>
    <t>c.633+1G&gt;A</t>
  </si>
  <si>
    <t>c.1034+2T&gt;C</t>
  </si>
  <si>
    <t>minimum Prevalence</t>
  </si>
  <si>
    <t>13624*2</t>
  </si>
  <si>
    <t>NM_013247.4(HTRA2)</t>
  </si>
  <si>
    <t>p.(Val65Glyfs*3)</t>
  </si>
  <si>
    <t>c.193dup</t>
  </si>
  <si>
    <t>p.(Ala116Glnfs*93)</t>
  </si>
  <si>
    <t>c.346del</t>
  </si>
  <si>
    <t>p.(Ala116Glyfs*22)</t>
  </si>
  <si>
    <t>c.346dup</t>
  </si>
  <si>
    <t>p.(Leu243_Pro244delinsProSer)</t>
  </si>
  <si>
    <t>c.728_730delinsCAT</t>
  </si>
  <si>
    <t>c.906+1G&gt;C</t>
  </si>
  <si>
    <t>p.(Arg404Gln)</t>
  </si>
  <si>
    <t xml:space="preserve">c.1211G&gt;A </t>
  </si>
  <si>
    <t>p.(Val439Aspfs*15)</t>
  </si>
  <si>
    <t>c.1316_1320del</t>
  </si>
  <si>
    <t>p.(Pro143Ala)</t>
  </si>
  <si>
    <t>c.427C&gt;G</t>
  </si>
  <si>
    <t>p.(Arg404Trp)</t>
  </si>
  <si>
    <t>c.1210C&gt;T</t>
  </si>
  <si>
    <t>p.(Arg24Alafs*8)</t>
  </si>
  <si>
    <t>c.69del</t>
  </si>
  <si>
    <t>p.(Arg47Glyfs*4)</t>
  </si>
  <si>
    <t>c.139del</t>
  </si>
  <si>
    <t>p.(Gly115Argfs*25)</t>
  </si>
  <si>
    <t>c.336_342dup</t>
  </si>
  <si>
    <t>p.(Asp214Hisfs*3)</t>
  </si>
  <si>
    <t>c.640_641del</t>
  </si>
  <si>
    <t>p.(Val220Serfs*13)</t>
  </si>
  <si>
    <t>c.658del</t>
  </si>
  <si>
    <t>p.(Val223Trpfs*10)</t>
  </si>
  <si>
    <t>c.666del</t>
  </si>
  <si>
    <t>p.(Glu238Glyfs*13)</t>
  </si>
  <si>
    <t>c.710_711insG</t>
  </si>
  <si>
    <t>p.(Val364Aspfs*12)</t>
  </si>
  <si>
    <t>c.1089_1090del</t>
  </si>
  <si>
    <t>c.1091_1092del</t>
  </si>
  <si>
    <t>p.(Glu381Argfs*15)</t>
  </si>
  <si>
    <t>c.1139dup</t>
  </si>
  <si>
    <t>NM_013247.4(HTRA3)</t>
  </si>
  <si>
    <t>c.1046-1G&gt;A</t>
  </si>
  <si>
    <t>NM_013247.4(HTRA4)</t>
  </si>
  <si>
    <t>c.1045+1G&gt;A</t>
  </si>
  <si>
    <t>NM_014263.3(YME1L1)</t>
  </si>
  <si>
    <t>p.(Gly337_Glu338insGlyGlyAspValSerPhePhePheCysSerTrpSerGluIleCysGluValPheValAlaGly)</t>
  </si>
  <si>
    <t>c.1010_1011insGGGAGGGGATGTTTCTTTTTTTTTTTGTTCCTGGTCCGAAATTTGTGAGGTGTTTGTGGCGGG</t>
  </si>
  <si>
    <t>p.(Glu288*)</t>
  </si>
  <si>
    <t>c.862G&gt;T</t>
  </si>
  <si>
    <t>c.168+1237G&gt;C</t>
  </si>
  <si>
    <t>p.(Arg149Trp)</t>
  </si>
  <si>
    <t>c.445C&gt;T</t>
  </si>
  <si>
    <t>p.(Ser653Lysfs*21)</t>
  </si>
  <si>
    <t>c.1955dup</t>
  </si>
  <si>
    <t>p.(Gly454Valfs*6)</t>
  </si>
  <si>
    <t>c.1359del</t>
  </si>
  <si>
    <t>c.168+1240_168+1241insGT</t>
  </si>
  <si>
    <t>c.340-2A&gt;G</t>
  </si>
  <si>
    <t>c.169-1G&gt;A</t>
  </si>
  <si>
    <t>c.1470-1G&gt;A</t>
  </si>
  <si>
    <t>c.2018-6_2018-2del</t>
  </si>
  <si>
    <t>c.168+2T&gt;C</t>
  </si>
  <si>
    <t>c.168+1G&gt;T</t>
  </si>
  <si>
    <t>NM_001098.2(ACO2)</t>
  </si>
  <si>
    <t>p.(Gln566*)</t>
  </si>
  <si>
    <t>c.1696C&gt;T</t>
  </si>
  <si>
    <t>p.(Cys205*)</t>
  </si>
  <si>
    <t>c.615C&gt;A</t>
  </si>
  <si>
    <t>c.1762-1G&gt;T</t>
  </si>
  <si>
    <t>p.(Gln12*)</t>
  </si>
  <si>
    <t xml:space="preserve">c.34C&gt;T </t>
  </si>
  <si>
    <t xml:space="preserve"> Pathogenic</t>
  </si>
  <si>
    <t>p.(Ser112Arg)</t>
  </si>
  <si>
    <t xml:space="preserve">c.336C&gt;G </t>
  </si>
  <si>
    <t>c.684+1G&gt;T</t>
  </si>
  <si>
    <t>p.(Gly259Asp)</t>
  </si>
  <si>
    <t xml:space="preserve">c.776G&gt;A </t>
  </si>
  <si>
    <t>p.(Pro330Ser)</t>
  </si>
  <si>
    <t xml:space="preserve">c.988C&gt;T </t>
  </si>
  <si>
    <t>p.(Gly394Glu)</t>
  </si>
  <si>
    <t xml:space="preserve">c.1181G&gt;A </t>
  </si>
  <si>
    <t>p.(Trp574Cys)</t>
  </si>
  <si>
    <t xml:space="preserve">c.1722G&gt;C </t>
  </si>
  <si>
    <t>p.(Gly601Asp)</t>
  </si>
  <si>
    <t xml:space="preserve">c.1802G&gt;A </t>
  </si>
  <si>
    <t>p.(Arg607Cys)</t>
  </si>
  <si>
    <t xml:space="preserve">c.1819C&gt;T </t>
  </si>
  <si>
    <t>p.(Gly661Arg)</t>
  </si>
  <si>
    <t xml:space="preserve">c.1981G&gt;A </t>
  </si>
  <si>
    <t>p.(Gln702Argfs*9)</t>
  </si>
  <si>
    <t>c.2105_2106del</t>
  </si>
  <si>
    <t>p.(Pro712Leu)</t>
  </si>
  <si>
    <t xml:space="preserve">c.2135C&gt;T </t>
  </si>
  <si>
    <t>Likely pathogenicogenic</t>
  </si>
  <si>
    <t>p.(Lys736Asn)</t>
  </si>
  <si>
    <t xml:space="preserve">c.2208G&gt;C </t>
  </si>
  <si>
    <t>p.(Lys776Asnfs*49)</t>
  </si>
  <si>
    <t>c.2328_2331del</t>
  </si>
  <si>
    <t>p.(Gln780Valfs*63)</t>
  </si>
  <si>
    <t>c.2338_2339del</t>
  </si>
  <si>
    <t>p.(Ala143Profs*46)</t>
  </si>
  <si>
    <t>c.427del</t>
  </si>
  <si>
    <t>p.(Ala157Glufs*32)</t>
  </si>
  <si>
    <t>c.470del</t>
  </si>
  <si>
    <t>p.(Ile176Leufs*13)</t>
  </si>
  <si>
    <t>c.525del</t>
  </si>
  <si>
    <t>p.(Lys250Argfs*8)</t>
  </si>
  <si>
    <t>c.749del</t>
  </si>
  <si>
    <t>p.(Gly253Argfs*68)</t>
  </si>
  <si>
    <t>c.755dup</t>
  </si>
  <si>
    <t>p.(Ile275Hisfs*46)</t>
  </si>
  <si>
    <t>c.822dup</t>
  </si>
  <si>
    <t>p.(Gly380Valfs*2)</t>
  </si>
  <si>
    <t>c.1138del</t>
  </si>
  <si>
    <t>p.(Asn616Argfs*10)</t>
  </si>
  <si>
    <t>c.1846_1847insG</t>
  </si>
  <si>
    <t>p.(Phe709Argfs*13)</t>
  </si>
  <si>
    <t>c.2125_2134del</t>
  </si>
  <si>
    <t>p.(Lys520Argfs*39)</t>
  </si>
  <si>
    <t>c.1559del</t>
  </si>
  <si>
    <t>c.173+2T&gt;C</t>
  </si>
  <si>
    <t>c.432+2T&gt;C</t>
  </si>
  <si>
    <t>c.1482+2T&gt;C</t>
  </si>
  <si>
    <t>c.1138+1G&gt;T</t>
  </si>
  <si>
    <t>NM_173471.3(SLC25A26)</t>
  </si>
  <si>
    <t>p.(Lys113Serfs*37)</t>
  </si>
  <si>
    <t>c.336del</t>
  </si>
  <si>
    <t>p.(Arg244*)</t>
  </si>
  <si>
    <t>c.730C&gt;T</t>
  </si>
  <si>
    <t>c.33+1G&gt;A</t>
  </si>
  <si>
    <t>c.191-1G&gt;T</t>
  </si>
  <si>
    <t>p.(Ala102Val)</t>
  </si>
  <si>
    <t xml:space="preserve">c.305C&gt;T </t>
  </si>
  <si>
    <t>p.(Val148Gly)</t>
  </si>
  <si>
    <t xml:space="preserve">c.443T&gt;G </t>
  </si>
  <si>
    <t>p.(Pro199Leu)</t>
  </si>
  <si>
    <t xml:space="preserve">c.596C&gt;T </t>
  </si>
  <si>
    <t>p.(Lys31*)</t>
  </si>
  <si>
    <t>c.89_90insA</t>
  </si>
  <si>
    <t>p.(Ala43Leufs*32)</t>
  </si>
  <si>
    <t>c.127del</t>
  </si>
  <si>
    <t>p.(Ala64Valfs*11)</t>
  </si>
  <si>
    <t>c.191del</t>
  </si>
  <si>
    <t>p.(Ser83Ilefs*28)</t>
  </si>
  <si>
    <t>c.245_246insT</t>
  </si>
  <si>
    <t>p.(Met92Valfs*18)</t>
  </si>
  <si>
    <t>c.274_275del</t>
  </si>
  <si>
    <t>p.(Met92Serfs*13)</t>
  </si>
  <si>
    <t>c.275del</t>
  </si>
  <si>
    <t>p.(Val101Leufs*4)</t>
  </si>
  <si>
    <t>c.300del</t>
  </si>
  <si>
    <t>p.(Thr147Serfs*71)</t>
  </si>
  <si>
    <t>c.440_441del</t>
  </si>
  <si>
    <t>p.(Val177Glyfs*42)</t>
  </si>
  <si>
    <t>c.527_528insA</t>
  </si>
  <si>
    <t>p.(Cys185Trpfs*33)</t>
  </si>
  <si>
    <t>c.552_553del</t>
  </si>
  <si>
    <t>p.(Thr205Lysfs*15)</t>
  </si>
  <si>
    <t>c.610_613dup</t>
  </si>
  <si>
    <t>p.(Gly219Trpfs*42)</t>
  </si>
  <si>
    <t>c.654dup</t>
  </si>
  <si>
    <t>p.(Ala235Glyfs*26)</t>
  </si>
  <si>
    <t>c.701dup</t>
  </si>
  <si>
    <t>p.(Val241Serfs*68)</t>
  </si>
  <si>
    <t>c.720del</t>
  </si>
  <si>
    <t>p.(Ser273Glnfs*35)</t>
  </si>
  <si>
    <t>c.788_815dup</t>
  </si>
  <si>
    <t>p.(Glu268Alafs*39)</t>
  </si>
  <si>
    <t>c.803_809del</t>
  </si>
  <si>
    <t>Uncertain significance</t>
  </si>
  <si>
    <t>NM_018838.4(NDUFA12)</t>
  </si>
  <si>
    <t>p.(Lys132Argfs*50)</t>
  </si>
  <si>
    <t>c.395del</t>
  </si>
  <si>
    <t>p.(Gln12Profs*21)</t>
  </si>
  <si>
    <t>c.34dup</t>
  </si>
  <si>
    <t>p.(Pro143Leufs*39)</t>
  </si>
  <si>
    <t>c.428del</t>
  </si>
  <si>
    <t>p.(Arg21Glufs*18)</t>
  </si>
  <si>
    <t>c.61del</t>
  </si>
  <si>
    <t>p.(Arg60*)</t>
  </si>
  <si>
    <t xml:space="preserve">c.178C&gt;T </t>
  </si>
  <si>
    <t>p.(Arg29Glnfs*4)</t>
  </si>
  <si>
    <t>c.83dup</t>
  </si>
  <si>
    <t>p.(Phe56Leufs*10)</t>
  </si>
  <si>
    <t>c.168del</t>
  </si>
  <si>
    <t>p.(Lys47Ilefs*3)</t>
  </si>
  <si>
    <t>c.140_141del</t>
  </si>
  <si>
    <t>c.258-2_258-1insAAACACATTCTGGGATGTGGATGGAAGCATGGTGCCTCCTGAAT</t>
  </si>
  <si>
    <t>c.86+1G&gt;T</t>
  </si>
  <si>
    <t>c.257+1G&gt;T</t>
  </si>
  <si>
    <t>13899*2</t>
  </si>
  <si>
    <t xml:space="preserve"> NM_022072.3 (NSUN3)</t>
  </si>
  <si>
    <t>p.(Arg99*)</t>
  </si>
  <si>
    <t>c.295C&gt;T</t>
  </si>
  <si>
    <t>without</t>
  </si>
  <si>
    <t>p.(Lys90Asnfs*66)</t>
  </si>
  <si>
    <t>c.270_286del</t>
  </si>
  <si>
    <t>p.(Gln181*)</t>
  </si>
  <si>
    <t>c.541C&gt;T</t>
  </si>
  <si>
    <t>p.(Arg41Lysfs*17)</t>
  </si>
  <si>
    <t>c.121dup</t>
  </si>
  <si>
    <t>p.(Gly80Aspfs*10)</t>
  </si>
  <si>
    <t>c.239del</t>
  </si>
  <si>
    <t>p.(Tyr113Ilefs*49)</t>
  </si>
  <si>
    <t>c.336dup</t>
  </si>
  <si>
    <t>p.(Tyr113Ilefs*4)</t>
  </si>
  <si>
    <t>c.337del</t>
  </si>
  <si>
    <t>p.(Leu121Serfs*41)</t>
  </si>
  <si>
    <t>c.359_360insG</t>
  </si>
  <si>
    <t>c.13-1G&gt;C</t>
  </si>
  <si>
    <t>c.13-1G&gt;T</t>
  </si>
  <si>
    <t>c.122+2T&gt;A</t>
  </si>
  <si>
    <t>c.743+1G&gt;T</t>
  </si>
  <si>
    <t>NM_002949.3(MRPL12)</t>
  </si>
  <si>
    <t>p.(Met37Glufs*9)</t>
  </si>
  <si>
    <t>c.109_110del</t>
  </si>
  <si>
    <t>p.(Ser80*)</t>
  </si>
  <si>
    <t>c.239C&gt;A</t>
  </si>
  <si>
    <t>p.(Gln154*)</t>
  </si>
  <si>
    <t>c.460C&gt;T</t>
  </si>
  <si>
    <t>p.(Ala181Val)</t>
  </si>
  <si>
    <t xml:space="preserve"> c.542C&gt;T</t>
  </si>
  <si>
    <t>p.(Leu168Profs*98)</t>
  </si>
  <si>
    <t>c.501_502dup</t>
  </si>
  <si>
    <t>p.(Lys58Profs*25)</t>
  </si>
  <si>
    <t>c.172_184del</t>
  </si>
  <si>
    <t>c.346-2A&gt;G</t>
  </si>
  <si>
    <t>c.346-1G&gt;C</t>
  </si>
  <si>
    <t>NM_012473.3(TXN2)</t>
  </si>
  <si>
    <t>p.(Trp24*)</t>
  </si>
  <si>
    <t>c.71G&gt;A</t>
  </si>
  <si>
    <t>p.(Gln3*)</t>
  </si>
  <si>
    <t>c.7C&gt;T</t>
  </si>
  <si>
    <t>p.(Cys93*)</t>
  </si>
  <si>
    <t>c.279C&gt;A</t>
  </si>
  <si>
    <t>p.(Gln88Valfs*31)</t>
  </si>
  <si>
    <t>c.262_263del</t>
  </si>
  <si>
    <t>p.(Thr55Argfs*5)</t>
  </si>
  <si>
    <t>c.164del</t>
  </si>
  <si>
    <t>p.(Arg17Glyfs*26)</t>
  </si>
  <si>
    <t>c.48del</t>
  </si>
  <si>
    <t>p.(Lys102Aspfs*17)</t>
  </si>
  <si>
    <t>c.303_304del</t>
  </si>
  <si>
    <t>p.(Cys90Serfs*12)</t>
  </si>
  <si>
    <t>c.268_269insCC</t>
  </si>
  <si>
    <t>p.(Trp89Cysfs*12)</t>
  </si>
  <si>
    <t>c.267del</t>
  </si>
  <si>
    <t>c.388-1G&gt;A</t>
  </si>
  <si>
    <t>NM_016360.3(TACO1)</t>
  </si>
  <si>
    <t>p.(His158Profs*8)</t>
  </si>
  <si>
    <t xml:space="preserve">c.472_473insC </t>
  </si>
  <si>
    <t>p.(Leu207Pro)</t>
  </si>
  <si>
    <t xml:space="preserve">c.620T&gt;C </t>
  </si>
  <si>
    <t>p.(Arg141*)</t>
  </si>
  <si>
    <t>c.421C&gt;T</t>
  </si>
  <si>
    <t>p.(Arg33Profs*68)</t>
  </si>
  <si>
    <t>c.97dup</t>
  </si>
  <si>
    <t>p.(Arg33Glyfs*54)</t>
  </si>
  <si>
    <t>c.97del</t>
  </si>
  <si>
    <t>p.(Asp74Glyfs*27)</t>
  </si>
  <si>
    <t>c.218dup</t>
  </si>
  <si>
    <t>p.(Cys85*)</t>
  </si>
  <si>
    <t>c.255_258del</t>
  </si>
  <si>
    <t>p.(Glu110Argfs*14)</t>
  </si>
  <si>
    <t>c.327dup</t>
  </si>
  <si>
    <t>p.(Asp133Thrfs*36)</t>
  </si>
  <si>
    <t>c.397del</t>
  </si>
  <si>
    <t>p.(Pro143Leufs*26)</t>
  </si>
  <si>
    <t>p.(Phe183*)</t>
  </si>
  <si>
    <t>c.548_549del</t>
  </si>
  <si>
    <t>p.(Gly214Glufs*29)</t>
  </si>
  <si>
    <t>c.639del</t>
  </si>
  <si>
    <t>p.(Glu226Glyfs*16)</t>
  </si>
  <si>
    <t>c.677_680del</t>
  </si>
  <si>
    <t>p.(Gly173Serfs*11)</t>
  </si>
  <si>
    <t>c.516_517del</t>
  </si>
  <si>
    <t>c.516-1G&gt;A</t>
  </si>
  <si>
    <t>c.693_693+4delAGTAA</t>
  </si>
  <si>
    <t>NM_001171155.1(PET100)</t>
  </si>
  <si>
    <t>p.(Gln48*)</t>
  </si>
  <si>
    <t xml:space="preserve">c.142C&gt;T </t>
  </si>
  <si>
    <t>c.138+1G&gt;T</t>
  </si>
  <si>
    <t>p.(Met1Ile)</t>
  </si>
  <si>
    <t>c.3G&gt;C</t>
  </si>
  <si>
    <t>c.139-1G&gt;A</t>
  </si>
  <si>
    <t>c.23_27+4del</t>
  </si>
  <si>
    <t>c.114+1G&gt;A</t>
  </si>
  <si>
    <t>c.138+2dupT</t>
  </si>
  <si>
    <t>NM_006012.2(CLPP)</t>
  </si>
  <si>
    <t>c.270+4A&gt;G</t>
  </si>
  <si>
    <t>p.(Thr145Pro)</t>
  </si>
  <si>
    <t xml:space="preserve">c.433A&gt;C </t>
  </si>
  <si>
    <t>p.(Cys147Ser)</t>
  </si>
  <si>
    <t xml:space="preserve">c.440G&gt;C </t>
  </si>
  <si>
    <t>p.(Pro142Leu)</t>
  </si>
  <si>
    <t>c.425C&gt;T</t>
  </si>
  <si>
    <t>p.(Cys144Arg)</t>
  </si>
  <si>
    <t>c.430T&gt;C</t>
  </si>
  <si>
    <t>c.439T&gt;A</t>
  </si>
  <si>
    <t>p.(Gly162Ser)</t>
  </si>
  <si>
    <t>c.484G&gt;A</t>
  </si>
  <si>
    <t>p.(Ile208Met)</t>
  </si>
  <si>
    <t>c.624C&gt;G</t>
  </si>
  <si>
    <t>p.(Tyr229Asp)</t>
  </si>
  <si>
    <t>c.685T&gt;G</t>
  </si>
  <si>
    <t>p.(Ala10Profs*117)</t>
  </si>
  <si>
    <t>c.21del</t>
  </si>
  <si>
    <t>p.(Tyr206*)</t>
  </si>
  <si>
    <t>c.618_619del</t>
  </si>
  <si>
    <t xml:space="preserve"> c.661_661+12del</t>
  </si>
  <si>
    <t>NM_003321.4(TUFM)</t>
  </si>
  <si>
    <t>c.520-1_520insTCTACAG</t>
  </si>
  <si>
    <t>p.(Arg339Gln)</t>
  </si>
  <si>
    <t xml:space="preserve">c.1016G&gt;A </t>
  </si>
  <si>
    <t>p.(Glu399Gly)</t>
  </si>
  <si>
    <t xml:space="preserve">c.1196A&gt;G </t>
  </si>
  <si>
    <t>p.(Arg330Pro)</t>
  </si>
  <si>
    <t xml:space="preserve">c.989G&gt;C </t>
  </si>
  <si>
    <t>p.(Leu147His)</t>
  </si>
  <si>
    <t xml:space="preserve">c.440T&gt;A </t>
  </si>
  <si>
    <t>p.(Arg107Pro)</t>
  </si>
  <si>
    <t xml:space="preserve">c.320G&gt;C </t>
  </si>
  <si>
    <t>p.(Tyr54*)</t>
  </si>
  <si>
    <t>p.(Gly322Arg)</t>
  </si>
  <si>
    <t>c.964G&gt;A</t>
  </si>
  <si>
    <t>p.(Leu76Argfs*5)</t>
  </si>
  <si>
    <t>c.216_226dup</t>
  </si>
  <si>
    <t>p.(Tyr249Serfs*29)</t>
  </si>
  <si>
    <t>c.744_747del</t>
  </si>
  <si>
    <t>p.(Thr65Tyrfs*22)</t>
  </si>
  <si>
    <t>c.191dup</t>
  </si>
  <si>
    <t>p.(Asp57Glnfs*29)</t>
  </si>
  <si>
    <t>c.168_169del</t>
  </si>
  <si>
    <t>p.(Val48Trpfs*14)</t>
  </si>
  <si>
    <t>c.142del</t>
  </si>
  <si>
    <t>p.(Leu42Valfs*44)</t>
  </si>
  <si>
    <t>c.124_125del</t>
  </si>
  <si>
    <t>p.(Gly108Alafs*31)</t>
  </si>
  <si>
    <t>c.323_329del</t>
  </si>
  <si>
    <t>p.(Glu193*)</t>
  </si>
  <si>
    <t>c.576dup</t>
  </si>
  <si>
    <t>c.415-2A&gt;G</t>
  </si>
  <si>
    <t>c.520-1G&gt;C</t>
  </si>
  <si>
    <t>c.1195-2A&gt;G</t>
  </si>
  <si>
    <t>c.519+2T&gt;A</t>
  </si>
  <si>
    <t>NM_016065.3(MRPS16)</t>
  </si>
  <si>
    <t>p.(His82Thrfs*21)</t>
  </si>
  <si>
    <t>c.244del</t>
  </si>
  <si>
    <t>p.(Arg111*)</t>
  </si>
  <si>
    <t xml:space="preserve">c.331C&gt;T </t>
  </si>
  <si>
    <t>p.(Gly92Valfs*11)</t>
  </si>
  <si>
    <t>p.(Val66Cysfs*20)</t>
  </si>
  <si>
    <t>c.195_196insT</t>
  </si>
  <si>
    <t>p.(Leu65Lysfs*22)</t>
  </si>
  <si>
    <t>c.189_192dup</t>
  </si>
  <si>
    <t>p.(Asp44Glyfs*12)</t>
  </si>
  <si>
    <t>c.130dup</t>
  </si>
  <si>
    <t>p.(Ile34Metfs*15)</t>
  </si>
  <si>
    <t>c.102del</t>
  </si>
  <si>
    <t>p.(Gly15Alafs*3)</t>
  </si>
  <si>
    <t>c.39del</t>
  </si>
  <si>
    <t>p.(Leu7Profs*48)</t>
  </si>
  <si>
    <t>c.20_21del</t>
  </si>
  <si>
    <t>p.(Arg111Glufs*10)</t>
  </si>
  <si>
    <t>c.330del</t>
  </si>
  <si>
    <t>p.(Arg109Thrfs*8)</t>
  </si>
  <si>
    <t>c.326_327del</t>
  </si>
  <si>
    <t>p.(Leu99Serfs*10)</t>
  </si>
  <si>
    <t>c.290dup</t>
  </si>
  <si>
    <t>c.275-5_282delTTTAGGTCTTGCT</t>
  </si>
  <si>
    <t>c.275-2A&gt;G</t>
  </si>
  <si>
    <t>c.14-2A&gt;G</t>
  </si>
  <si>
    <t>c.274+1delG</t>
  </si>
  <si>
    <t>NM_002489.3(NDUFA4)</t>
  </si>
  <si>
    <t>p.(Arg35Alafs*15)</t>
  </si>
  <si>
    <t>c.102dup</t>
  </si>
  <si>
    <t>?</t>
  </si>
  <si>
    <t>p.(Gly7Argfs*43)</t>
  </si>
  <si>
    <t>c.18dup</t>
  </si>
  <si>
    <t>p.(Gln61Asnfs*7)</t>
  </si>
  <si>
    <t>c.181del</t>
  </si>
  <si>
    <t>p.(Pro13Argfs*3)</t>
  </si>
  <si>
    <t>c.38del</t>
  </si>
  <si>
    <t>c.131+1G&gt;C</t>
  </si>
  <si>
    <t>NM_181705.3(LYRM7)</t>
  </si>
  <si>
    <t>p.(Thr13Hisfs*17)</t>
  </si>
  <si>
    <t>c.37del</t>
  </si>
  <si>
    <t>p.(Asp25Asn)</t>
  </si>
  <si>
    <t xml:space="preserve">c.73G&gt;A </t>
  </si>
  <si>
    <t>p.(Leu66dup)</t>
  </si>
  <si>
    <t>c.193_195dup</t>
  </si>
  <si>
    <t>p.(Gln72*)</t>
  </si>
  <si>
    <t xml:space="preserve">c.214C&gt;T </t>
  </si>
  <si>
    <t>p.(Leu55Asnfs*10)</t>
  </si>
  <si>
    <t>c.163_244del</t>
  </si>
  <si>
    <t>p.(Arg18Aspfs*12)</t>
  </si>
  <si>
    <t xml:space="preserve"> c.52del</t>
  </si>
  <si>
    <t>p(?)</t>
  </si>
  <si>
    <t xml:space="preserve"> c.243_244+2delGAGT</t>
  </si>
  <si>
    <t xml:space="preserve"> c.244+5dupG</t>
  </si>
  <si>
    <t>p.(Asn79*)</t>
  </si>
  <si>
    <t>c.235_241del</t>
  </si>
  <si>
    <t>c.91+1G&gt;T</t>
  </si>
  <si>
    <t>c.91+1G&gt;C</t>
  </si>
  <si>
    <t>NM_145261.3(DNAJC19)</t>
  </si>
  <si>
    <t>p.(Ala101Profs*10)</t>
  </si>
  <si>
    <t>c.130-1G&gt;C</t>
  </si>
  <si>
    <t>c.4-1G&gt;A</t>
  </si>
  <si>
    <t>p.(Met86Asnfs*7)</t>
  </si>
  <si>
    <t>c.256dup</t>
  </si>
  <si>
    <t>p.(Ile85Asnfs*8)</t>
  </si>
  <si>
    <t>c.251dup</t>
  </si>
  <si>
    <t>p.(Leu10Profs*16)</t>
  </si>
  <si>
    <t>c.29_32del</t>
  </si>
  <si>
    <t>p.(Ile99Asnfs*7)</t>
  </si>
  <si>
    <t>c.295dup</t>
  </si>
  <si>
    <t>c.4-24_15del</t>
  </si>
  <si>
    <t>c.4-2A&gt;G</t>
  </si>
  <si>
    <t>c.280+1_280+5del</t>
  </si>
  <si>
    <t>c.280+2T&gt;C</t>
  </si>
  <si>
    <t>c.280+1G&gt;A</t>
  </si>
  <si>
    <t>NM_004074.2(COX8A)</t>
  </si>
  <si>
    <t>c.115-1G&gt;C</t>
  </si>
  <si>
    <t>p.(Tyr65*)</t>
  </si>
  <si>
    <t>c.195_198del</t>
  </si>
  <si>
    <t>NM_002936.4(RNASEH1)</t>
  </si>
  <si>
    <t>p.(Asp274Glufs*8)</t>
  </si>
  <si>
    <t>c.822_823del</t>
  </si>
  <si>
    <t>p.(Phe267_Asp286delinsLeuAsn)</t>
  </si>
  <si>
    <t>c.801_*184del</t>
  </si>
  <si>
    <t>p.(Ser284*)</t>
  </si>
  <si>
    <t>c.851C&gt;A</t>
  </si>
  <si>
    <t>p.(Arg157*)</t>
  </si>
  <si>
    <t xml:space="preserve">c.469C&gt;T </t>
  </si>
  <si>
    <t>c.509+1G&gt;C</t>
  </si>
  <si>
    <t>p.(Ala185Val)</t>
  </si>
  <si>
    <t xml:space="preserve">c.554C&gt;T </t>
  </si>
  <si>
    <t>p.(Val142Ile)</t>
  </si>
  <si>
    <t xml:space="preserve">c.424G&gt;A </t>
  </si>
  <si>
    <t>p.(Trp3Leufs*43)</t>
  </si>
  <si>
    <t>c.7dup</t>
  </si>
  <si>
    <t>p.(Val122Alafs*4)</t>
  </si>
  <si>
    <t>c.365_375del</t>
  </si>
  <si>
    <t>p.(Glu109Glyfs*21)</t>
  </si>
  <si>
    <t>c.325dup</t>
  </si>
  <si>
    <t>p.(Gly146Alafs*25)</t>
  </si>
  <si>
    <t>c.437del</t>
  </si>
  <si>
    <t>p.(Ile239Serfs*30)</t>
  </si>
  <si>
    <t>p.(Arg72Glyfs*47)</t>
  </si>
  <si>
    <t>c.214del</t>
  </si>
  <si>
    <t>c.565-1G&gt;C</t>
  </si>
  <si>
    <t>c.510-2A&gt;G</t>
  </si>
  <si>
    <t>c.774+1G&gt;A</t>
  </si>
  <si>
    <t>NM_016098.3(MPC1)</t>
  </si>
  <si>
    <t>p.(Leu79His)</t>
  </si>
  <si>
    <t>c.236T&gt;A</t>
  </si>
  <si>
    <t>p.(Arg97Trp)</t>
  </si>
  <si>
    <t>c.289C&gt;T</t>
  </si>
  <si>
    <t>p.(Lys72Glu)</t>
  </si>
  <si>
    <t xml:space="preserve">c.214A&gt;G </t>
  </si>
  <si>
    <t>p.(Lys45Asnfs*10)</t>
  </si>
  <si>
    <t>c.135_138del</t>
  </si>
  <si>
    <t>p.(Met44Cysfs*47)</t>
  </si>
  <si>
    <t>c.129_130insTGCTGCC</t>
  </si>
  <si>
    <t>NM_005918.3(MDH2)</t>
  </si>
  <si>
    <t>c.76-2A&gt;G</t>
  </si>
  <si>
    <t>c.172+1G&gt;T</t>
  </si>
  <si>
    <t>NM_025136.3(OPA3)</t>
  </si>
  <si>
    <t>p.(*180Tyr)</t>
  </si>
  <si>
    <t xml:space="preserve">c.540G&gt;C </t>
  </si>
  <si>
    <t>p.(Gln108_Glu113del)</t>
  </si>
  <si>
    <t>c.322_339del</t>
  </si>
  <si>
    <t>p.(Leu79Val)</t>
  </si>
  <si>
    <t xml:space="preserve">c.235C&gt;G </t>
  </si>
  <si>
    <t>p.(Gln107Argfs*82)</t>
  </si>
  <si>
    <t>c.318_319dup</t>
  </si>
  <si>
    <t>NM_001017989.2(OPA3)</t>
  </si>
  <si>
    <t>p.(Gln139*)</t>
  </si>
  <si>
    <t>c.415C&gt;T</t>
  </si>
  <si>
    <t>p.(*180Trp)</t>
  </si>
  <si>
    <t>c.539A&gt;G</t>
  </si>
  <si>
    <t xml:space="preserve">c.415C&gt;T </t>
  </si>
  <si>
    <t>p.(Asn72Asp)</t>
  </si>
  <si>
    <t>c.143-1G&gt;C</t>
  </si>
  <si>
    <t>p.(Met1Val)</t>
  </si>
  <si>
    <t>c.1A&gt;G</t>
  </si>
  <si>
    <t>p.(Leu11Gln)</t>
  </si>
  <si>
    <t>c.32T&gt;A</t>
  </si>
  <si>
    <t>p.(Ile41Met)</t>
  </si>
  <si>
    <t>c.123C&gt;G</t>
  </si>
  <si>
    <t>p.(Tyr101His)</t>
  </si>
  <si>
    <t>c.301T&gt;C</t>
  </si>
  <si>
    <t>p.(Leu163Phe)</t>
  </si>
  <si>
    <t>c.487C&gt;T</t>
  </si>
  <si>
    <t>p.(Gly65Alafs*7)</t>
  </si>
  <si>
    <t>c.194del</t>
  </si>
  <si>
    <t>p.(Val3_Gly4insAlaPro)</t>
  </si>
  <si>
    <t>c.10_11insCGCCCG</t>
  </si>
  <si>
    <t>p.(Gly74Valfs*24)</t>
  </si>
  <si>
    <t>c.221del</t>
  </si>
  <si>
    <t>p.(Leu149Trpfs*67)</t>
  </si>
  <si>
    <t>c.445del</t>
  </si>
  <si>
    <t>p.(Arg119Lysfs*114)</t>
  </si>
  <si>
    <t>c.355dup</t>
  </si>
  <si>
    <t>p.(Arg59Profs*7)</t>
  </si>
  <si>
    <t>c.176_194del</t>
  </si>
  <si>
    <t>p.(His50Leufs*184)</t>
  </si>
  <si>
    <t>c.145_148dup</t>
  </si>
  <si>
    <t>140130*2</t>
  </si>
  <si>
    <t>p.(Gly93Ser)</t>
  </si>
  <si>
    <t xml:space="preserve">c.277G&gt;A </t>
  </si>
  <si>
    <t>dominate</t>
    <phoneticPr fontId="7" type="noConversion"/>
  </si>
  <si>
    <t>p.(Gln105Glu)</t>
  </si>
  <si>
    <t xml:space="preserve">c.313C&gt;G </t>
  </si>
  <si>
    <t xml:space="preserve"> NM_205767.1(C19orf70)</t>
  </si>
  <si>
    <t>p.(Cys60Serfs*22)</t>
  </si>
  <si>
    <t>c.179_180del</t>
  </si>
  <si>
    <t>c.30-2A&gt;G</t>
  </si>
  <si>
    <t>p.(Gly15Glufs*75)</t>
  </si>
  <si>
    <t>c.44del</t>
  </si>
  <si>
    <t>? AR</t>
  </si>
  <si>
    <t>c.30-1G&gt;A</t>
  </si>
  <si>
    <t>p.(Ser100Profs*14)</t>
  </si>
  <si>
    <t>c.298del</t>
  </si>
  <si>
    <t>p.(Gly87Alafs*3)</t>
  </si>
  <si>
    <t>c.260del</t>
  </si>
  <si>
    <t>p.(Ser16Argfs*74)</t>
  </si>
  <si>
    <t>c.207+1dupG</t>
  </si>
  <si>
    <t xml:space="preserve"> c.29+1G&gt;A</t>
  </si>
  <si>
    <t>NM_020408.4(LYRM4)</t>
  </si>
  <si>
    <t>p.(Arg68Leu)</t>
  </si>
  <si>
    <t xml:space="preserve">c.203G&gt;T </t>
  </si>
  <si>
    <t>p.(Asp38Argfs*7)</t>
  </si>
  <si>
    <t>c.111dup</t>
  </si>
  <si>
    <t>p.(Ser20Glnfs*24)</t>
  </si>
  <si>
    <t>c.58_59del</t>
  </si>
  <si>
    <t>p.(Tyr13Profs*31)</t>
  </si>
  <si>
    <t>c.36_37del</t>
  </si>
  <si>
    <t>p.(Tyr31Cysfs*13)</t>
  </si>
  <si>
    <t>c.92_93del</t>
  </si>
  <si>
    <t xml:space="preserve">c.207+29701del
</t>
  </si>
  <si>
    <t>NM_017875.2(SLC25A38)</t>
  </si>
  <si>
    <t>p.(Asp209His)</t>
  </si>
  <si>
    <t>c.625G&gt;C</t>
  </si>
  <si>
    <t>c.791_792+2del</t>
  </si>
  <si>
    <t>c.277-2A&gt;C</t>
  </si>
  <si>
    <t>p.(Arg187*)</t>
  </si>
  <si>
    <t>c.559C&gt;T</t>
  </si>
  <si>
    <t>p.(Gln56*)</t>
  </si>
  <si>
    <t xml:space="preserve">c.166C&gt;T </t>
  </si>
  <si>
    <t>c.277-1G&gt;A</t>
  </si>
  <si>
    <t>p.(Tyr109Leufs*43)</t>
  </si>
  <si>
    <t>c.324_325del</t>
  </si>
  <si>
    <t>p.(Arg117*)</t>
  </si>
  <si>
    <t xml:space="preserve">c.349C&gt;T </t>
  </si>
  <si>
    <t>p.(Arg187Pro)</t>
  </si>
  <si>
    <t xml:space="preserve">c.560G&gt;C </t>
  </si>
  <si>
    <t>p.(Lys264*)</t>
  </si>
  <si>
    <t xml:space="preserve">c.790A&gt;T </t>
  </si>
  <si>
    <t>p.(Trp87*)</t>
  </si>
  <si>
    <t>c.260G&gt;A</t>
  </si>
  <si>
    <t>p.(Ile94Asn)</t>
  </si>
  <si>
    <t>c.281T&gt;A</t>
  </si>
  <si>
    <t>p.(Gly130Glu)</t>
  </si>
  <si>
    <t>c.389G&gt;A</t>
  </si>
  <si>
    <t>p.(Arg134Cys)</t>
  </si>
  <si>
    <t>c.400C&gt;T</t>
  </si>
  <si>
    <t>p.(Arg134His)</t>
  </si>
  <si>
    <t>c.401G&gt;A</t>
  </si>
  <si>
    <t>p.(Ile147Asn)</t>
  </si>
  <si>
    <t>c.440T&gt;A</t>
  </si>
  <si>
    <t>p.(Gly157Arg)</t>
  </si>
  <si>
    <t>c.469G&gt;C</t>
  </si>
  <si>
    <t>p.(Pro190Arg)</t>
  </si>
  <si>
    <t>c.569C&gt;G</t>
  </si>
  <si>
    <t>p.(Gly228Val)</t>
  </si>
  <si>
    <t>c.683G&gt;T</t>
  </si>
  <si>
    <t>p.(Leu230Pro)</t>
  </si>
  <si>
    <t>c.689T&gt;C</t>
  </si>
  <si>
    <t>p.(Arg278Gly)</t>
  </si>
  <si>
    <t>c.832C&gt;G</t>
  </si>
  <si>
    <t>p.(Tyr293*)</t>
  </si>
  <si>
    <t>c.879T&gt;G</t>
  </si>
  <si>
    <t>p.(*305Argext*28)</t>
  </si>
  <si>
    <t>c.913T&gt;C</t>
  </si>
  <si>
    <t>c.277-2A&gt;G</t>
  </si>
  <si>
    <t>p.(Lys112Asnfs*37)</t>
  </si>
  <si>
    <t>c.336_346del</t>
  </si>
  <si>
    <t>p.(Ile161Tyrfs*12)</t>
  </si>
  <si>
    <t>c.480dup</t>
  </si>
  <si>
    <t>p.(Ile144Alafs*3)</t>
  </si>
  <si>
    <t>c.429_431delinsAG</t>
  </si>
  <si>
    <t>p.(Met23Ilefs*5)</t>
  </si>
  <si>
    <t>p.(Ile28Asnfs*25)</t>
  </si>
  <si>
    <t>c.82dup</t>
  </si>
  <si>
    <t>p.(Ala30Valfs*46)</t>
  </si>
  <si>
    <t>c.89del</t>
  </si>
  <si>
    <t>p.(Ser41Tyrfs*11)</t>
  </si>
  <si>
    <t>c.122_123del</t>
  </si>
  <si>
    <t>p.(Tyr158*)</t>
  </si>
  <si>
    <t>c.472_473del</t>
  </si>
  <si>
    <t>p.(Cys223Trpfs*67)</t>
  </si>
  <si>
    <t>c.669_682del</t>
  </si>
  <si>
    <t>p.(Val131Trpfs*16)</t>
  </si>
  <si>
    <t>c.391del</t>
  </si>
  <si>
    <t>p.(Ala231Profs*4)</t>
  </si>
  <si>
    <t>c.691del</t>
  </si>
  <si>
    <t>c.457-1G&gt;T</t>
  </si>
  <si>
    <t>c.69+1G&gt;A</t>
  </si>
  <si>
    <t>NM_032340.3(UQCC2)</t>
  </si>
  <si>
    <t>c.214-3C&gt;G</t>
  </si>
  <si>
    <t>p.(Lys110Asnfs*46)</t>
  </si>
  <si>
    <t>p.(Asp104Lysfs*51)</t>
  </si>
  <si>
    <t>c.310_313del</t>
  </si>
  <si>
    <t>p.(Tyr57Valfs*45)</t>
  </si>
  <si>
    <t>c.168dup</t>
  </si>
  <si>
    <t>p.(Asp77Hisfs*24)</t>
  </si>
  <si>
    <t>c.229_230del</t>
  </si>
  <si>
    <t>p.(Arg74Serfs*28)</t>
  </si>
  <si>
    <t>p.(Pro73Leufs*18)</t>
  </si>
  <si>
    <t>c.218del</t>
  </si>
  <si>
    <t>c.139-2A&gt;T</t>
  </si>
  <si>
    <t>c.138+1G&gt;C</t>
  </si>
  <si>
    <t>NM_001916.4(CYC1)</t>
  </si>
  <si>
    <t>p.(Trp96Cys)</t>
  </si>
  <si>
    <t xml:space="preserve">c.288G&gt;T </t>
  </si>
  <si>
    <t>p.(Leu215Phe)</t>
  </si>
  <si>
    <t xml:space="preserve">c.643C&gt;T </t>
  </si>
  <si>
    <t>p.(Ser93Glnfs*26)</t>
  </si>
  <si>
    <t>c.276dup</t>
  </si>
  <si>
    <t>c.447_453+1delTGCGGAGG</t>
  </si>
  <si>
    <t>c.612-2A&gt;C</t>
  </si>
  <si>
    <t>p.(Ser83Profs*170)</t>
  </si>
  <si>
    <t>c.247_250del</t>
  </si>
  <si>
    <t>p.(Ser93Lysfs*26)</t>
  </si>
  <si>
    <t>c.277dup</t>
  </si>
  <si>
    <t>p.(Pro301Glyfs*86)</t>
  </si>
  <si>
    <t>c.896_899dup</t>
  </si>
  <si>
    <t>NM_001277061.1(MFF)</t>
  </si>
  <si>
    <t>p.(Glu153Alafs*5)</t>
  </si>
  <si>
    <t>c.453_454del</t>
  </si>
  <si>
    <t>p.(Leu62Profs*13)</t>
  </si>
  <si>
    <t>c.184dup</t>
  </si>
  <si>
    <t>p.(Ser202*)</t>
  </si>
  <si>
    <t>c.605C&gt;A</t>
  </si>
  <si>
    <t>p.(Arg145*)</t>
  </si>
  <si>
    <t>c.433C&gt;T</t>
  </si>
  <si>
    <t>p.(Arg298*)</t>
  </si>
  <si>
    <t xml:space="preserve">c.892C&gt;T </t>
  </si>
  <si>
    <t>p.(Gln64*)</t>
  </si>
  <si>
    <t xml:space="preserve">c.190C&gt;T </t>
  </si>
  <si>
    <t>Pathogenic/Likely pathogenic</t>
  </si>
  <si>
    <t>c.2del</t>
  </si>
  <si>
    <t>p.(Ser7*)</t>
  </si>
  <si>
    <t>c.19_20del</t>
  </si>
  <si>
    <t>p.(Asp8Serfs*5)</t>
  </si>
  <si>
    <t>c.21_22insTC</t>
  </si>
  <si>
    <t>p.(Ser10Argfs*15)</t>
  </si>
  <si>
    <t>c.27_31del</t>
  </si>
  <si>
    <t>p.(Arg182Lysfs*3)</t>
  </si>
  <si>
    <t>c.544dup</t>
  </si>
  <si>
    <t>p.(Ala206Leufs*72)</t>
  </si>
  <si>
    <t>c.616del</t>
  </si>
  <si>
    <t>p.(Ser275Glnfs*3)</t>
  </si>
  <si>
    <t>c.823del</t>
  </si>
  <si>
    <t>p.(Glu321Asnfs*14)</t>
  </si>
  <si>
    <t>c.961_962del</t>
  </si>
  <si>
    <t>p.(Thr121Serfs*2)</t>
  </si>
  <si>
    <t>c.362del</t>
  </si>
  <si>
    <t>c.260-2A&gt;T</t>
  </si>
  <si>
    <t>c.260-2A&gt;G</t>
  </si>
  <si>
    <t>c.518+2_518+3delTG</t>
  </si>
  <si>
    <t>c.593+1G&gt;A</t>
  </si>
  <si>
    <t>c.593+2dupT</t>
  </si>
  <si>
    <t>c.259+1G&gt;T</t>
  </si>
  <si>
    <t>NM_003143.1(SSBP1)</t>
  </si>
  <si>
    <t>c.85+1G&gt;A</t>
  </si>
  <si>
    <t>p.(Asn52Lysfs*11)</t>
  </si>
  <si>
    <t>c.155dup</t>
  </si>
  <si>
    <t>c.25-1G&gt;A</t>
  </si>
  <si>
    <t>c.315-2A&gt;G</t>
  </si>
  <si>
    <t>c.85+1G&gt;T</t>
  </si>
  <si>
    <t>NM_018109.3(MTPAP)</t>
  </si>
  <si>
    <t>p.(Asn330Ilefs*5)</t>
  </si>
  <si>
    <t>c.989del</t>
  </si>
  <si>
    <t>p.(Arg17Glyfs*14)</t>
  </si>
  <si>
    <t>c.49del</t>
  </si>
  <si>
    <t>p.(Asn478Asp)</t>
  </si>
  <si>
    <t xml:space="preserve">c.1432A&gt;G </t>
  </si>
  <si>
    <t>p.(Val490Leu)</t>
  </si>
  <si>
    <t>c.1468G&gt;T</t>
  </si>
  <si>
    <t>p.(Ser185Lysfs*21)</t>
  </si>
  <si>
    <t>c.553dup</t>
  </si>
  <si>
    <t>p.(Leu112Argfs*44)</t>
  </si>
  <si>
    <t>c.335_345del</t>
  </si>
  <si>
    <t>p.(Ser257Argfs*10)</t>
  </si>
  <si>
    <t>c.771del</t>
  </si>
  <si>
    <t>p.(Phe237Trpfs*6)</t>
  </si>
  <si>
    <t>c.710_711del</t>
  </si>
  <si>
    <t>p.(Ile186Thrfs*4)</t>
  </si>
  <si>
    <t>c.557_560del</t>
  </si>
  <si>
    <t>p.(Leu396Serfs*16)</t>
  </si>
  <si>
    <t>c.1185dup</t>
  </si>
  <si>
    <t>p.(Lys548*)</t>
  </si>
  <si>
    <t>c.1641dup</t>
  </si>
  <si>
    <t>p.(Leu530Ilefs*20)</t>
  </si>
  <si>
    <t>c.1584_1587dup</t>
  </si>
  <si>
    <t>p.(Arg358Trp)</t>
  </si>
  <si>
    <t xml:space="preserve">c.1072C&gt;T </t>
  </si>
  <si>
    <t>no</t>
    <phoneticPr fontId="7" type="noConversion"/>
  </si>
  <si>
    <t xml:space="preserve"> Uncertain significance</t>
  </si>
  <si>
    <t>NM_001257133.1(COX14)</t>
  </si>
  <si>
    <t>p.(Met19Ile)</t>
  </si>
  <si>
    <t xml:space="preserve">c.57G&gt;A </t>
  </si>
  <si>
    <t>p.(Tyr28Valfs*39)</t>
  </si>
  <si>
    <t>c.81dup</t>
  </si>
  <si>
    <t>yes</t>
    <phoneticPr fontId="7" type="noConversion"/>
  </si>
  <si>
    <t>p.(Pro2Leufs*5)</t>
  </si>
  <si>
    <t>c.5_8del</t>
  </si>
  <si>
    <t>p.(Gly4Tyrfs*7)</t>
  </si>
  <si>
    <t>c.9_10insTATA</t>
  </si>
  <si>
    <t>p.(Tyr25Trpfs*41)</t>
  </si>
  <si>
    <t>c.72_73del</t>
  </si>
  <si>
    <t>p.(Tyr28Thrfs*83)</t>
  </si>
  <si>
    <t>c.81del</t>
  </si>
  <si>
    <t>c.82del</t>
  </si>
  <si>
    <t>NM_001008215.2(COA5)</t>
  </si>
  <si>
    <t>p.(Ala53Pro)</t>
  </si>
  <si>
    <t xml:space="preserve">c.157G&gt;C </t>
  </si>
  <si>
    <t>c.100-2A&gt;T</t>
  </si>
  <si>
    <t>p.(Cys30Valfs*13)</t>
  </si>
  <si>
    <t>c.88del</t>
  </si>
  <si>
    <t>p.(Gln10Argfs*8)</t>
  </si>
  <si>
    <t>c.27del</t>
  </si>
  <si>
    <t>p.(Phe55Leufs*25)</t>
  </si>
  <si>
    <t>c.165del</t>
  </si>
  <si>
    <t>p.(Leu50Glufs*6)</t>
  </si>
  <si>
    <t>c.148_149del</t>
  </si>
  <si>
    <t>p.(Glu44Aspfs*6)</t>
  </si>
  <si>
    <t>c.132_135del</t>
  </si>
  <si>
    <t xml:space="preserve">c.183+1G&gt;A </t>
  </si>
  <si>
    <t>NM_001010867.3(IBA57)</t>
  </si>
  <si>
    <t>p.(Gln176Argfs*75)</t>
  </si>
  <si>
    <t>p.(Gln263*)</t>
  </si>
  <si>
    <t>c.787C&gt;T</t>
  </si>
  <si>
    <t>p.(Trp323*)</t>
  </si>
  <si>
    <t>c.968G&gt;A</t>
  </si>
  <si>
    <t>p.(Ser174*)</t>
  </si>
  <si>
    <t>c.521C&gt;A</t>
  </si>
  <si>
    <t>p.(Arg146Trp)</t>
  </si>
  <si>
    <t>c.436C&gt;T</t>
  </si>
  <si>
    <t>p.(Val232Serfs*19)</t>
  </si>
  <si>
    <t>c.690del</t>
  </si>
  <si>
    <t>p.(Thr106Argfs*145)</t>
  </si>
  <si>
    <t>c.316del</t>
  </si>
  <si>
    <t>p.(Glu325*)</t>
  </si>
  <si>
    <t>c.973G&gt;T</t>
  </si>
  <si>
    <t>p.(Gln226=)</t>
  </si>
  <si>
    <t xml:space="preserve">c.678A&gt;G </t>
  </si>
  <si>
    <t>p.(Gln314Pro)</t>
  </si>
  <si>
    <t xml:space="preserve">c.941A&gt;C </t>
  </si>
  <si>
    <t>p.(Arg105Trp)</t>
  </si>
  <si>
    <t>c.313C&gt;T</t>
  </si>
  <si>
    <t>p.(Thr106Ala)</t>
  </si>
  <si>
    <t>c.316A&gt;G</t>
  </si>
  <si>
    <t>p.(Trp196Gly)</t>
  </si>
  <si>
    <t>c.586T&gt;G</t>
  </si>
  <si>
    <t>p.(Pro229Leu)</t>
  </si>
  <si>
    <t>c.686C&gt;T</t>
  </si>
  <si>
    <t>p.(Pro236Ser)</t>
  </si>
  <si>
    <t>c.706C&gt;T</t>
  </si>
  <si>
    <t>p.(Val253Leu)</t>
  </si>
  <si>
    <t>c.757G&gt;C</t>
  </si>
  <si>
    <t>c.87_88ins11</t>
  </si>
  <si>
    <t>p.(Pro242Alafs*96)</t>
  </si>
  <si>
    <t>c.722dup</t>
  </si>
  <si>
    <t>p.(Asn251Alafs*2)</t>
  </si>
  <si>
    <t>c.751_754del</t>
  </si>
  <si>
    <t>p.(Gly292Alafs*9)</t>
  </si>
  <si>
    <t>c.875del</t>
  </si>
  <si>
    <t>p.(Gly304Aspfs*32)</t>
  </si>
  <si>
    <t>c.911_915del</t>
  </si>
  <si>
    <t>p.(Asn316Argfs*25)</t>
  </si>
  <si>
    <t>c.947_956del</t>
  </si>
  <si>
    <t>p.(Leu73Cysfs*2)</t>
  </si>
  <si>
    <t>c.216del</t>
  </si>
  <si>
    <t>p.(Ala88Glyfs*22)</t>
  </si>
  <si>
    <t>c.262dup</t>
  </si>
  <si>
    <t>p.(Ala94Glyfs*15)</t>
  </si>
  <si>
    <t>c.281_282del</t>
  </si>
  <si>
    <t>p.(His98Argfs*151)</t>
  </si>
  <si>
    <t>c.293_299del</t>
  </si>
  <si>
    <t>p.(Val282Alafs*19)</t>
  </si>
  <si>
    <t>c.845del</t>
  </si>
  <si>
    <t>p.(Ala86Glyfs*14)</t>
  </si>
  <si>
    <t>c.257_260del</t>
  </si>
  <si>
    <t>NM_002156.4(HSPD1)</t>
  </si>
  <si>
    <t>p.(Asp419Glufs*35)</t>
  </si>
  <si>
    <t>c.1257_1260del</t>
  </si>
  <si>
    <t>p.(Ala536Val)</t>
  </si>
  <si>
    <t xml:space="preserve">c.1607C&gt;T </t>
  </si>
  <si>
    <t>p.(Lys133Glu)</t>
  </si>
  <si>
    <t xml:space="preserve">c.397A&gt;G </t>
  </si>
  <si>
    <t>p.(Val98Ile)</t>
  </si>
  <si>
    <t xml:space="preserve">c.292G&gt;A </t>
  </si>
  <si>
    <t>p.(Asp29Gly)</t>
  </si>
  <si>
    <t xml:space="preserve">c.86A&gt;G </t>
  </si>
  <si>
    <t>p.(Gln461Glu)</t>
  </si>
  <si>
    <t>c.1381C&gt;G</t>
  </si>
  <si>
    <t>p.(Leu390*)</t>
  </si>
  <si>
    <t>c.1168del</t>
  </si>
  <si>
    <t>p.(Asp341Serfs*19)</t>
  </si>
  <si>
    <t>c.1021_1031del</t>
  </si>
  <si>
    <t>p.(Leu538Valfs*13)</t>
  </si>
  <si>
    <t>c.1612_1613del</t>
  </si>
  <si>
    <t xml:space="preserve"> c.427+1G&gt;C</t>
  </si>
  <si>
    <t>NM_001863.4(COX6B1)</t>
  </si>
  <si>
    <t>p.(Tyr61*)</t>
  </si>
  <si>
    <t>c.183C&gt;A</t>
  </si>
  <si>
    <t>p.(Arg20Cys)</t>
  </si>
  <si>
    <t xml:space="preserve">c.58C&gt;T </t>
  </si>
  <si>
    <t>p.(Arg20His)</t>
  </si>
  <si>
    <t xml:space="preserve">c.59G&gt;A </t>
  </si>
  <si>
    <t>p.(Thr81Pro)</t>
  </si>
  <si>
    <t>c.241A&gt;C</t>
  </si>
  <si>
    <t>p.(Cys54Argfs*21)</t>
  </si>
  <si>
    <t>c.160_161del</t>
  </si>
  <si>
    <t>c.207+1G&gt;C</t>
  </si>
  <si>
    <t>c.207+2T&gt;C</t>
  </si>
  <si>
    <t>NM_018060.3(IARS2)</t>
  </si>
  <si>
    <t>p.(Ile673Thrfs*29)</t>
  </si>
  <si>
    <t>c.2016_2017dup</t>
  </si>
  <si>
    <t>p.(Val845Cysfs*62)</t>
  </si>
  <si>
    <t>c.2533del</t>
  </si>
  <si>
    <t>p.(Val105Aspfs*7)</t>
  </si>
  <si>
    <t>c.314_318del</t>
  </si>
  <si>
    <t>p.(Leu459Glyfs*13)</t>
  </si>
  <si>
    <t>c.1373_1374insGGGCAATGTGAAAGGTGAAAGAGGAGAA</t>
  </si>
  <si>
    <t>p.(Trp33*)</t>
  </si>
  <si>
    <t>c.98G&gt;A</t>
  </si>
  <si>
    <t>c.2751+1G&gt;A</t>
  </si>
  <si>
    <t>p.(Ile192Leufs*13)</t>
  </si>
  <si>
    <t>c.573del</t>
  </si>
  <si>
    <t>c.860-1_861delGAT</t>
  </si>
  <si>
    <t xml:space="preserve">p.(Trp607*) </t>
  </si>
  <si>
    <t xml:space="preserve">c.1821G&gt;A </t>
  </si>
  <si>
    <t>Conflicting interpretations of pathogenicity</t>
  </si>
  <si>
    <t>p.(Pro909Leu)</t>
  </si>
  <si>
    <t xml:space="preserve">c.2726C&gt;T </t>
  </si>
  <si>
    <t>p.(Gly874Arg)</t>
  </si>
  <si>
    <t>c.2620G&gt;A</t>
  </si>
  <si>
    <t>p.(Met73Hisfs*41)</t>
  </si>
  <si>
    <t>c.216dup</t>
  </si>
  <si>
    <t>p.(Tyr97Phefs*16)</t>
  </si>
  <si>
    <t>c.288_289del</t>
  </si>
  <si>
    <t>p.(Trp99Cysfs*7)</t>
  </si>
  <si>
    <t>c.297del</t>
  </si>
  <si>
    <t>p.(Pro115Hisfs*9)</t>
  </si>
  <si>
    <t>c.386_389del</t>
  </si>
  <si>
    <t>p.(Asn129Argfs*3)</t>
  </si>
  <si>
    <t>c.343_344insATGATGG</t>
  </si>
  <si>
    <t>p.(Ile135Serfs*26)</t>
  </si>
  <si>
    <t>c.404_405del</t>
  </si>
  <si>
    <t>p.(His140Leufs*2)</t>
  </si>
  <si>
    <t>c.419del</t>
  </si>
  <si>
    <t>p.(Lys183Leufs*21)</t>
  </si>
  <si>
    <t>c.547_550del</t>
  </si>
  <si>
    <t>p.(Cys364Trpfs*8)</t>
  </si>
  <si>
    <t>c.1091dup</t>
  </si>
  <si>
    <t>p.(Tyr402Hisfs*4)</t>
  </si>
  <si>
    <t>c.1203_1204insCA</t>
  </si>
  <si>
    <t>p.(His537Ilefs*8)</t>
  </si>
  <si>
    <t>c.1608del</t>
  </si>
  <si>
    <t>p.(Ile553Thrfs*8)</t>
  </si>
  <si>
    <t>c.1658_1665del</t>
  </si>
  <si>
    <t>p.(Leu611Phefs*27)</t>
  </si>
  <si>
    <t>c.1830del</t>
  </si>
  <si>
    <t>p.(Ala710Valfs*41)</t>
  </si>
  <si>
    <t>c.2127_2128dup</t>
  </si>
  <si>
    <t>p.(Asn796Phefs*5)</t>
  </si>
  <si>
    <t>c.2386_2389del</t>
  </si>
  <si>
    <t>p.(Asn812Metfs*12)</t>
  </si>
  <si>
    <t>c.2435del</t>
  </si>
  <si>
    <t>c.268-1_268del</t>
  </si>
  <si>
    <t>c.750-2A&gt;T</t>
  </si>
  <si>
    <t>c.750-2A&gt;C</t>
  </si>
  <si>
    <t>c.860_862del</t>
  </si>
  <si>
    <t>c.390+1G&gt;A</t>
  </si>
  <si>
    <t>c.1946+4_1946+7del</t>
  </si>
  <si>
    <t>NM_006294.4(UQCRB)</t>
  </si>
  <si>
    <t>p.(Ala9Glyfs*21)</t>
  </si>
  <si>
    <t>c.26_35del</t>
  </si>
  <si>
    <t>p.(Trp108*)</t>
  </si>
  <si>
    <t>c.323G&gt;A</t>
  </si>
  <si>
    <t>p.(Trp108Cys)</t>
  </si>
  <si>
    <t xml:space="preserve">c.324G&gt;T </t>
  </si>
  <si>
    <t>p.(Arg34*)</t>
  </si>
  <si>
    <t>c.100C&gt;T</t>
  </si>
  <si>
    <t>c.258+296T&gt;A</t>
  </si>
  <si>
    <t>p.(Glu104*)</t>
  </si>
  <si>
    <t xml:space="preserve">c.310G&gt;T </t>
  </si>
  <si>
    <t>p.(Glu92Asnfs*4)</t>
  </si>
  <si>
    <t>c.274del</t>
  </si>
  <si>
    <t>p.(Lys19Ile)</t>
  </si>
  <si>
    <t xml:space="preserve">c.56A&gt;T </t>
  </si>
  <si>
    <t>p.(Tyr94Profs*23)</t>
  </si>
  <si>
    <t>c.278_279insACCA</t>
  </si>
  <si>
    <t>c.259-268del</t>
  </si>
  <si>
    <t>c.258+309del</t>
  </si>
  <si>
    <t>p.(Asp35Valfs*5)</t>
  </si>
  <si>
    <t>c.94_103dup</t>
  </si>
  <si>
    <t>p.(Gly26Alafs*7)</t>
  </si>
  <si>
    <t>c.77_87del</t>
  </si>
  <si>
    <t>p.(Trp81Aspfs*4)</t>
  </si>
  <si>
    <t>c.241_242del</t>
  </si>
  <si>
    <t>p.(Gln80Profs*17)</t>
  </si>
  <si>
    <t>c.238_239insCA</t>
  </si>
  <si>
    <t>c.259-2A&gt;C</t>
  </si>
  <si>
    <t>c.258+2T&gt;C</t>
  </si>
  <si>
    <t xml:space="preserve">splice donor </t>
  </si>
  <si>
    <t>c.19+1G&gt;C</t>
  </si>
  <si>
    <t>NM_003366.3(UQCRC2)</t>
  </si>
  <si>
    <t>p.(Arg183Trp)</t>
  </si>
  <si>
    <t xml:space="preserve">c.547C&gt;T </t>
  </si>
  <si>
    <t>yes2</t>
  </si>
  <si>
    <t>p.(Pro35Leufs*14)</t>
  </si>
  <si>
    <t>c.104del</t>
  </si>
  <si>
    <t>p.(Ser441Lysfs*11)</t>
  </si>
  <si>
    <t>c.1319dup</t>
  </si>
  <si>
    <t>c.515-2A&gt;G</t>
  </si>
  <si>
    <t>p.(Ile341Tyrfs*16)</t>
  </si>
  <si>
    <t>c.1020dup</t>
  </si>
  <si>
    <t>c.333-2A&gt;G</t>
  </si>
  <si>
    <t>p.(Tyr121His)</t>
  </si>
  <si>
    <t xml:space="preserve">c.361T&gt;C </t>
  </si>
  <si>
    <t>c.757_766+3delTACCGTGGAGGTA</t>
  </si>
  <si>
    <t>p.(Tyr14Leufs*10)</t>
  </si>
  <si>
    <t>c.40dup</t>
  </si>
  <si>
    <t>p.(Leu82Cysfs*8)</t>
  </si>
  <si>
    <t>c.245del</t>
  </si>
  <si>
    <t>p.(Phe136Cysfs*14)</t>
  </si>
  <si>
    <t>c.405_415del</t>
  </si>
  <si>
    <t>p.(Ala285Lysfs*4)</t>
  </si>
  <si>
    <t>c.849_852dup</t>
  </si>
  <si>
    <t>p.(Lys300Glufs*22)</t>
  </si>
  <si>
    <t>c.898_899del</t>
  </si>
  <si>
    <t>p.(Asn304Profs*20)</t>
  </si>
  <si>
    <t>c.909_910insCCGC</t>
  </si>
  <si>
    <t>p.(Leu63Phefs*4)</t>
  </si>
  <si>
    <t>c.188dup</t>
  </si>
  <si>
    <t>p.(Ser324Phefs*4)</t>
  </si>
  <si>
    <t>c.970dup</t>
  </si>
  <si>
    <t>c.767-1G&gt;A</t>
  </si>
  <si>
    <t>c.967-1G&gt;C</t>
  </si>
  <si>
    <t>c.1048-1G&gt;A</t>
  </si>
  <si>
    <t>c.389+1G&gt;T</t>
  </si>
  <si>
    <t>c.118-1_117+1del</t>
  </si>
  <si>
    <t>c.514+2dupT</t>
  </si>
  <si>
    <t>c.514+1G&gt;A</t>
  </si>
  <si>
    <t>c.514+1G&gt;C</t>
  </si>
  <si>
    <t>c.1124+3_1124+6del</t>
  </si>
  <si>
    <t>NM_016417.2(GLRX5)</t>
  </si>
  <si>
    <t>p.(Lys51del)</t>
  </si>
  <si>
    <t>c.151_153del</t>
  </si>
  <si>
    <t>p.(Gly40Leufs*68)</t>
  </si>
  <si>
    <t>c.98_116dup</t>
  </si>
  <si>
    <t>p.(Ala32Cysfs*21)</t>
  </si>
  <si>
    <t>c.86_93dup</t>
  </si>
  <si>
    <t>p.(Gln98=)</t>
  </si>
  <si>
    <t xml:space="preserve">c.294A&gt;G </t>
  </si>
  <si>
    <t>p.(Lys101Gln)</t>
  </si>
  <si>
    <t xml:space="preserve">c.301A&gt;C </t>
  </si>
  <si>
    <t>p.(Leu148Ser)</t>
  </si>
  <si>
    <t xml:space="preserve">c.443T&gt;C </t>
  </si>
  <si>
    <t>NM_001085372.2(UQCC3)</t>
  </si>
  <si>
    <t>p.(Val20Glu)</t>
  </si>
  <si>
    <t xml:space="preserve">c.59T&gt;A </t>
  </si>
  <si>
    <t>p.(Glu51Aspfs*115)</t>
  </si>
  <si>
    <t>c.153_166del</t>
  </si>
  <si>
    <t>p.(Tyr22Leufs*149)</t>
  </si>
  <si>
    <t>c.62_63insT</t>
  </si>
  <si>
    <t>p.(Met81Argfs*57)</t>
  </si>
  <si>
    <t>c.242del</t>
  </si>
  <si>
    <t>c.121-1G&gt;A</t>
  </si>
  <si>
    <t>NM_004255.3(COX5A)</t>
  </si>
  <si>
    <t>p.(Glu129*)</t>
  </si>
  <si>
    <t>c.385G&gt;T</t>
  </si>
  <si>
    <t>c.101-1G&gt;A</t>
  </si>
  <si>
    <t xml:space="preserve"> NM_005004.3(NDUFB8)</t>
  </si>
  <si>
    <t>p.(Gly135Serfs*5)</t>
  </si>
  <si>
    <t>c.403_406del</t>
  </si>
  <si>
    <t>p.(Tyr163*)</t>
  </si>
  <si>
    <t>c.489C&gt;A</t>
  </si>
  <si>
    <t>p.(Pro76Gln)</t>
  </si>
  <si>
    <t>c.227C&gt;A</t>
  </si>
  <si>
    <t>p.(Cys144Trp)</t>
  </si>
  <si>
    <t>c.432C&gt;G</t>
  </si>
  <si>
    <t>NM_006886.3(ATP5E)</t>
  </si>
  <si>
    <t>p.(Ala22Serfs*15)</t>
  </si>
  <si>
    <t>c.63dup</t>
  </si>
  <si>
    <t>p.(Tyr12Cys)</t>
  </si>
  <si>
    <t xml:space="preserve">c.35A&gt;G </t>
  </si>
  <si>
    <t>p.(Val23Glufs*13)</t>
  </si>
  <si>
    <t>c.68_69del</t>
  </si>
  <si>
    <t>NM_002488.4(NDUFA2)</t>
  </si>
  <si>
    <t>c.208+5G&gt;A</t>
  </si>
  <si>
    <t>p.(Lys45Thr)</t>
  </si>
  <si>
    <t>c.134A&gt;C</t>
  </si>
  <si>
    <t>p.(Met1Leu)</t>
  </si>
  <si>
    <t>c.1A&gt;T</t>
  </si>
  <si>
    <t>p.(Asp35*)</t>
  </si>
  <si>
    <t>c.102_103insTGAGGCGCGGCGTGGTGAGGCGGGGGGGGGTTGGGGCGGCAGGGGCGCGGCCCCCCCCCCCCCGCAGG</t>
  </si>
  <si>
    <t>p.(Gln71Serfs*8)</t>
  </si>
  <si>
    <t>c.209_210insC</t>
  </si>
  <si>
    <t>p.(Asp69Valfs*9)</t>
  </si>
  <si>
    <t>c.206_207del</t>
  </si>
  <si>
    <t>NM_001042631.2(SDHAF1)</t>
  </si>
  <si>
    <t>p.(Gln8*)</t>
  </si>
  <si>
    <t xml:space="preserve">c.22C&gt;T </t>
  </si>
  <si>
    <t>p.(Tyr52*)</t>
  </si>
  <si>
    <t xml:space="preserve">c.156C&gt;A </t>
  </si>
  <si>
    <t>p.(Arg55Pro)</t>
  </si>
  <si>
    <t xml:space="preserve">c.164G&gt;C </t>
  </si>
  <si>
    <t>p.(Gly57Arg)</t>
  </si>
  <si>
    <t xml:space="preserve">c.169G&gt;C </t>
  </si>
  <si>
    <t xml:space="preserve"> c.3G&gt;A</t>
  </si>
  <si>
    <t>p.(Gly57Glu)</t>
  </si>
  <si>
    <t xml:space="preserve"> c.170G&gt;A</t>
  </si>
  <si>
    <t>p.(Gly22Alafs*71)</t>
  </si>
  <si>
    <t>c.65_66del</t>
  </si>
  <si>
    <t>NM_194291.2(TMEM65)</t>
  </si>
  <si>
    <t>c.305-2A&gt;G</t>
  </si>
  <si>
    <t>c.350-2A&gt;G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</si>
</sst>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00000000"/>
    <numFmt numFmtId="177" formatCode="0.000000000_ "/>
    <numFmt numFmtId="178" formatCode="0.000000_ "/>
    <numFmt numFmtId="179" formatCode="0.0000000_ "/>
    <numFmt numFmtId="180" formatCode="0.0000000000_ "/>
    <numFmt numFmtId="181" formatCode="0.00000000_ "/>
    <numFmt numFmtId="182" formatCode="0.00000000_);[Red]\(0.00000000\)"/>
    <numFmt numFmtId="183" formatCode="0.000000000_);[Red]\(0.000000000\)"/>
  </numFmts>
  <fonts count="11">
    <font>
      <sz val="12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2"/>
      <scheme val="minor"/>
    </font>
    <font>
      <b/>
      <sz val="11"/>
      <color rgb="FF000000"/>
      <name val="等线"/>
      <family val="3"/>
      <charset val="134"/>
      <scheme val="minor"/>
    </font>
    <font>
      <sz val="11"/>
      <color rgb="FF000000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9C6500"/>
      <name val="等线"/>
      <family val="2"/>
      <scheme val="minor"/>
    </font>
    <font>
      <sz val="13"/>
      <color rgb="FF4D4D4D"/>
      <name val="Verdana"/>
      <family val="2"/>
    </font>
    <font>
      <sz val="11"/>
      <color rgb="FF9C0006"/>
      <name val="等线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8" fillId="3" borderId="0" applyNumberFormat="0" applyBorder="0" applyAlignment="0" applyProtection="0"/>
    <xf numFmtId="0" fontId="10" fillId="2" borderId="0" applyNumberFormat="0" applyBorder="0" applyAlignment="0" applyProtection="0"/>
  </cellStyleXfs>
  <cellXfs count="29">
    <xf numFmtId="0" fontId="0" fillId="0" borderId="0" xfId="0">
      <alignment vertical="center"/>
    </xf>
    <xf numFmtId="0" fontId="1" fillId="0" borderId="1" xfId="1" applyBorder="1"/>
    <xf numFmtId="176" fontId="1" fillId="0" borderId="1" xfId="1" applyNumberFormat="1" applyBorder="1"/>
    <xf numFmtId="0" fontId="1" fillId="0" borderId="0" xfId="1"/>
    <xf numFmtId="176" fontId="1" fillId="0" borderId="0" xfId="1" applyNumberFormat="1"/>
    <xf numFmtId="0" fontId="3" fillId="0" borderId="0" xfId="1" applyFont="1"/>
    <xf numFmtId="49" fontId="4" fillId="0" borderId="0" xfId="1" applyNumberFormat="1" applyFont="1"/>
    <xf numFmtId="0" fontId="5" fillId="0" borderId="0" xfId="1" applyFont="1"/>
    <xf numFmtId="177" fontId="1" fillId="0" borderId="0" xfId="1" applyNumberFormat="1"/>
    <xf numFmtId="178" fontId="1" fillId="0" borderId="0" xfId="1" applyNumberFormat="1"/>
    <xf numFmtId="11" fontId="1" fillId="0" borderId="0" xfId="1" applyNumberFormat="1"/>
    <xf numFmtId="0" fontId="6" fillId="0" borderId="0" xfId="1" applyFont="1"/>
    <xf numFmtId="179" fontId="1" fillId="0" borderId="0" xfId="1" applyNumberFormat="1"/>
    <xf numFmtId="0" fontId="3" fillId="0" borderId="1" xfId="1" applyFont="1" applyBorder="1"/>
    <xf numFmtId="176" fontId="3" fillId="0" borderId="1" xfId="1" applyNumberFormat="1" applyFont="1" applyBorder="1"/>
    <xf numFmtId="0" fontId="1" fillId="0" borderId="0" xfId="1" applyAlignment="1">
      <alignment wrapText="1"/>
    </xf>
    <xf numFmtId="0" fontId="1" fillId="0" borderId="0" xfId="1" applyBorder="1"/>
    <xf numFmtId="0" fontId="1" fillId="0" borderId="0" xfId="1" applyFill="1" applyBorder="1"/>
    <xf numFmtId="176" fontId="1" fillId="0" borderId="0" xfId="1" applyNumberFormat="1" applyBorder="1"/>
    <xf numFmtId="180" fontId="1" fillId="0" borderId="0" xfId="1" applyNumberFormat="1"/>
    <xf numFmtId="181" fontId="1" fillId="0" borderId="0" xfId="1" applyNumberFormat="1"/>
    <xf numFmtId="0" fontId="1" fillId="4" borderId="0" xfId="1" applyFill="1"/>
    <xf numFmtId="0" fontId="1" fillId="5" borderId="0" xfId="1" applyFill="1"/>
    <xf numFmtId="0" fontId="8" fillId="3" borderId="0" xfId="2"/>
    <xf numFmtId="182" fontId="1" fillId="0" borderId="0" xfId="1" applyNumberFormat="1"/>
    <xf numFmtId="0" fontId="1" fillId="6" borderId="0" xfId="1" applyFill="1"/>
    <xf numFmtId="183" fontId="1" fillId="0" borderId="0" xfId="1" applyNumberFormat="1"/>
    <xf numFmtId="0" fontId="9" fillId="0" borderId="0" xfId="1" applyFont="1"/>
    <xf numFmtId="0" fontId="10" fillId="2" borderId="0" xfId="3"/>
  </cellXfs>
  <cellStyles count="4">
    <cellStyle name="差 2" xfId="3" xr:uid="{FFAECAB9-1EF5-C94B-BC83-52CEFB4D7EC5}"/>
    <cellStyle name="常规" xfId="0" builtinId="0"/>
    <cellStyle name="常规 2" xfId="1" xr:uid="{AEC00D0C-6A25-C94A-B811-23A2422D8393}"/>
    <cellStyle name="适中 2" xfId="2" xr:uid="{88398306-58BB-614B-818C-15086D5444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195D5-CFC4-0745-8D00-0CAB6ADC1215}">
  <sheetPr codeName="Sheet42"/>
  <dimension ref="A1:P401"/>
  <sheetViews>
    <sheetView workbookViewId="0">
      <selection activeCell="A2" sqref="A2"/>
    </sheetView>
  </sheetViews>
  <sheetFormatPr baseColWidth="10" defaultRowHeight="15"/>
  <cols>
    <col min="1" max="1" width="19.83203125" style="3" customWidth="1"/>
    <col min="2" max="2" width="18.5" style="3" customWidth="1"/>
    <col min="3" max="3" width="14.33203125" style="3" customWidth="1"/>
    <col min="4" max="5" width="10.83203125" style="3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1036</v>
      </c>
      <c r="B2" s="3" t="s">
        <v>1037</v>
      </c>
      <c r="C2" s="3" t="s">
        <v>1038</v>
      </c>
      <c r="D2" s="3" t="s">
        <v>15</v>
      </c>
      <c r="E2" s="3">
        <v>1</v>
      </c>
      <c r="F2" s="4">
        <f>E2/28260</f>
        <v>3.5385704175513094E-5</v>
      </c>
      <c r="L2" s="3" t="s">
        <v>16</v>
      </c>
    </row>
    <row r="3" spans="1:12">
      <c r="A3" s="3" t="s">
        <v>1036</v>
      </c>
      <c r="B3" s="3" t="s">
        <v>1039</v>
      </c>
      <c r="C3" s="3" t="s">
        <v>1040</v>
      </c>
      <c r="D3" s="3" t="s">
        <v>15</v>
      </c>
      <c r="E3" s="3">
        <v>1</v>
      </c>
      <c r="F3" s="4">
        <f>E3/28260</f>
        <v>3.5385704175513094E-5</v>
      </c>
      <c r="L3" s="3" t="s">
        <v>21</v>
      </c>
    </row>
    <row r="4" spans="1:12">
      <c r="A4" s="3" t="s">
        <v>1036</v>
      </c>
      <c r="B4" s="3" t="s">
        <v>1041</v>
      </c>
      <c r="C4" s="3" t="s">
        <v>1042</v>
      </c>
      <c r="D4" s="3" t="s">
        <v>15</v>
      </c>
      <c r="E4" s="3">
        <v>2</v>
      </c>
      <c r="F4" s="4">
        <f>E4/28260</f>
        <v>7.0771408351026188E-5</v>
      </c>
      <c r="J4" s="3" t="s">
        <v>55</v>
      </c>
    </row>
    <row r="5" spans="1:12">
      <c r="A5" s="3" t="s">
        <v>1036</v>
      </c>
      <c r="B5" s="3" t="s">
        <v>1043</v>
      </c>
      <c r="C5" s="3" t="s">
        <v>1044</v>
      </c>
      <c r="D5" s="3" t="s">
        <v>15</v>
      </c>
      <c r="E5" s="3">
        <v>3</v>
      </c>
      <c r="F5" s="4">
        <f>E5/28260</f>
        <v>1.0615711252653928E-4</v>
      </c>
      <c r="G5" s="3">
        <v>5.38E-5</v>
      </c>
      <c r="H5" s="3">
        <v>2.446E-5</v>
      </c>
      <c r="L5" s="3" t="s">
        <v>21</v>
      </c>
    </row>
    <row r="6" spans="1:12">
      <c r="A6" s="3" t="s">
        <v>1036</v>
      </c>
      <c r="B6" s="3" t="s">
        <v>17</v>
      </c>
      <c r="C6" s="3" t="s">
        <v>1045</v>
      </c>
      <c r="D6" s="3" t="s">
        <v>15</v>
      </c>
      <c r="E6" s="3">
        <v>5</v>
      </c>
      <c r="F6" s="4">
        <f>E6/28260</f>
        <v>1.7692852087756547E-4</v>
      </c>
      <c r="L6" s="3" t="s">
        <v>21</v>
      </c>
    </row>
    <row r="7" spans="1:12">
      <c r="A7" s="3" t="s">
        <v>1036</v>
      </c>
      <c r="B7" s="3" t="s">
        <v>1046</v>
      </c>
      <c r="C7" s="3" t="s">
        <v>1047</v>
      </c>
      <c r="J7" s="3" t="s">
        <v>55</v>
      </c>
    </row>
    <row r="8" spans="1:12">
      <c r="A8" s="3" t="s">
        <v>1036</v>
      </c>
      <c r="B8" s="3" t="s">
        <v>1048</v>
      </c>
      <c r="C8" s="3" t="s">
        <v>1049</v>
      </c>
      <c r="J8" s="3" t="s">
        <v>25</v>
      </c>
    </row>
    <row r="9" spans="1:12">
      <c r="A9" s="3" t="s">
        <v>1036</v>
      </c>
      <c r="B9" s="3" t="s">
        <v>1050</v>
      </c>
      <c r="C9" s="3" t="s">
        <v>1051</v>
      </c>
      <c r="J9" s="3" t="s">
        <v>55</v>
      </c>
    </row>
    <row r="10" spans="1:12">
      <c r="A10" s="3" t="s">
        <v>1036</v>
      </c>
      <c r="B10" s="3" t="s">
        <v>1052</v>
      </c>
      <c r="C10" s="3" t="s">
        <v>1053</v>
      </c>
      <c r="G10" s="3">
        <v>2.7010000000000001E-5</v>
      </c>
      <c r="H10" s="3">
        <v>1.222E-5</v>
      </c>
      <c r="L10" s="3" t="s">
        <v>16</v>
      </c>
    </row>
    <row r="11" spans="1:12">
      <c r="A11" s="3" t="s">
        <v>1036</v>
      </c>
      <c r="C11" s="3" t="s">
        <v>1054</v>
      </c>
      <c r="G11" s="3">
        <v>4.388E-5</v>
      </c>
      <c r="H11" s="3">
        <v>1.5930000000000002E-5</v>
      </c>
      <c r="L11" s="3" t="s">
        <v>16</v>
      </c>
    </row>
    <row r="12" spans="1:12">
      <c r="A12" s="3" t="s">
        <v>1036</v>
      </c>
      <c r="B12" s="3" t="s">
        <v>17</v>
      </c>
      <c r="C12" s="3" t="s">
        <v>1055</v>
      </c>
      <c r="G12" s="3">
        <v>0</v>
      </c>
      <c r="H12" s="3">
        <v>8.0879999999999995E-6</v>
      </c>
      <c r="L12" s="3" t="s">
        <v>16</v>
      </c>
    </row>
    <row r="13" spans="1:12">
      <c r="A13" s="3" t="s">
        <v>1036</v>
      </c>
      <c r="B13" s="3" t="s">
        <v>1056</v>
      </c>
      <c r="C13" s="3" t="s">
        <v>1057</v>
      </c>
      <c r="G13" s="3">
        <v>0</v>
      </c>
      <c r="H13" s="3">
        <v>4.0729999999999998E-6</v>
      </c>
      <c r="L13" s="3" t="s">
        <v>16</v>
      </c>
    </row>
    <row r="14" spans="1:12">
      <c r="A14" s="3" t="s">
        <v>1036</v>
      </c>
      <c r="B14" s="3" t="s">
        <v>1058</v>
      </c>
      <c r="C14" s="3" t="s">
        <v>1059</v>
      </c>
      <c r="G14" s="3">
        <v>8.9549999999999998E-6</v>
      </c>
      <c r="H14" s="3">
        <v>4.0679999999999998E-6</v>
      </c>
      <c r="L14" s="3" t="s">
        <v>16</v>
      </c>
    </row>
    <row r="15" spans="1:12">
      <c r="A15" s="3" t="s">
        <v>1036</v>
      </c>
      <c r="B15" s="3" t="s">
        <v>1060</v>
      </c>
      <c r="C15" s="3" t="s">
        <v>1061</v>
      </c>
      <c r="G15" s="3">
        <v>6.6600000000000006E-5</v>
      </c>
      <c r="H15" s="3">
        <v>3.2280000000000003E-5</v>
      </c>
      <c r="L15" s="3" t="s">
        <v>16</v>
      </c>
    </row>
    <row r="16" spans="1:12">
      <c r="A16" s="3" t="s">
        <v>1036</v>
      </c>
      <c r="B16" s="3" t="s">
        <v>1062</v>
      </c>
      <c r="C16" s="3" t="s">
        <v>1063</v>
      </c>
      <c r="G16" s="3">
        <v>6.6600000000000006E-5</v>
      </c>
      <c r="H16" s="3">
        <v>3.2280000000000003E-5</v>
      </c>
      <c r="L16" s="3" t="s">
        <v>16</v>
      </c>
    </row>
    <row r="17" spans="1:16">
      <c r="A17" s="3" t="s">
        <v>1036</v>
      </c>
      <c r="B17" s="3" t="s">
        <v>17</v>
      </c>
      <c r="C17" s="3" t="s">
        <v>1064</v>
      </c>
      <c r="G17" s="3">
        <v>0</v>
      </c>
      <c r="H17" s="3">
        <v>5.6490000000000003E-5</v>
      </c>
      <c r="L17" s="3" t="s">
        <v>35</v>
      </c>
    </row>
    <row r="18" spans="1:16">
      <c r="A18" s="3" t="s">
        <v>1036</v>
      </c>
      <c r="B18" s="3" t="s">
        <v>17</v>
      </c>
      <c r="C18" s="3" t="s">
        <v>1065</v>
      </c>
      <c r="G18" s="3">
        <v>8.9619999999999999E-6</v>
      </c>
      <c r="H18" s="3">
        <v>4.0629999999999999E-6</v>
      </c>
      <c r="L18" s="3" t="s">
        <v>1066</v>
      </c>
    </row>
    <row r="19" spans="1:16">
      <c r="A19" s="3" t="s">
        <v>1036</v>
      </c>
      <c r="B19" s="3" t="s">
        <v>17</v>
      </c>
      <c r="C19" s="3" t="s">
        <v>1067</v>
      </c>
      <c r="G19" s="3">
        <v>6.6600000000000006E-5</v>
      </c>
      <c r="H19" s="3">
        <v>3.2270000000000001E-5</v>
      </c>
      <c r="L19" s="3" t="s">
        <v>1066</v>
      </c>
    </row>
    <row r="23" spans="1:16">
      <c r="C23" s="5" t="s">
        <v>36</v>
      </c>
      <c r="E23" s="3">
        <f>SUM(E2:E22)</f>
        <v>12</v>
      </c>
      <c r="F23" s="3">
        <f t="shared" ref="F23:H23" si="0">SUM(F2:F22)</f>
        <v>4.2462845010615713E-4</v>
      </c>
      <c r="G23" s="3">
        <f t="shared" si="0"/>
        <v>3.4240699999999998E-4</v>
      </c>
      <c r="H23" s="3">
        <f t="shared" si="0"/>
        <v>2.2622200000000004E-4</v>
      </c>
      <c r="M23" s="6" t="s">
        <v>37</v>
      </c>
      <c r="O23" s="5" t="s">
        <v>38</v>
      </c>
      <c r="P23" s="5" t="s">
        <v>39</v>
      </c>
    </row>
    <row r="24" spans="1:16">
      <c r="M24" s="7"/>
      <c r="O24" s="3">
        <v>111664</v>
      </c>
      <c r="P24" s="3">
        <v>245842</v>
      </c>
    </row>
    <row r="25" spans="1:16">
      <c r="M25" s="11"/>
      <c r="O25" s="3">
        <f>O24*G23</f>
        <v>38.234535248</v>
      </c>
      <c r="P25" s="3">
        <f>P24*H23</f>
        <v>55.614868924000014</v>
      </c>
    </row>
    <row r="26" spans="1:16">
      <c r="F26" s="3">
        <v>4.2462799999999997E-4</v>
      </c>
      <c r="G26" s="3">
        <v>2.1943E-4</v>
      </c>
      <c r="H26" s="3">
        <v>7.4162299999999996E-4</v>
      </c>
      <c r="J26" s="3">
        <f>F26*F26*100000</f>
        <v>1.8030893838399998E-2</v>
      </c>
      <c r="K26" s="3">
        <f t="shared" ref="K26:L26" si="1">G26*G26*100000</f>
        <v>4.8149524899999997E-3</v>
      </c>
      <c r="L26" s="3">
        <f t="shared" si="1"/>
        <v>5.5000467412899996E-2</v>
      </c>
      <c r="M26" s="11"/>
    </row>
    <row r="27" spans="1:16">
      <c r="J27" s="10"/>
      <c r="M27" s="11"/>
      <c r="O27" s="5" t="s">
        <v>40</v>
      </c>
    </row>
    <row r="28" spans="1:16">
      <c r="F28" s="3">
        <v>3.4030699999999998E-4</v>
      </c>
      <c r="G28" s="3">
        <v>2.4083199999999999E-4</v>
      </c>
      <c r="H28" s="3">
        <v>4.6706800000000001E-4</v>
      </c>
      <c r="J28" s="3">
        <f>F28*F28*100000</f>
        <v>1.1580885424899998E-2</v>
      </c>
      <c r="K28" s="3">
        <f t="shared" ref="K28:L28" si="2">G28*G28*100000</f>
        <v>5.800005222399999E-3</v>
      </c>
      <c r="L28" s="3">
        <f t="shared" si="2"/>
        <v>2.18152516624E-2</v>
      </c>
      <c r="M28" s="11"/>
      <c r="O28" s="3" t="s">
        <v>114</v>
      </c>
    </row>
    <row r="29" spans="1:16">
      <c r="J29" s="10"/>
      <c r="O29" s="3">
        <v>28260</v>
      </c>
    </row>
    <row r="30" spans="1:16">
      <c r="F30" s="3">
        <v>2.27789E-4</v>
      </c>
      <c r="G30" s="3">
        <v>1.7207299999999999E-4</v>
      </c>
      <c r="H30" s="3">
        <v>2.9579200000000002E-4</v>
      </c>
      <c r="J30" s="3">
        <f>F30*F30*100000</f>
        <v>5.1887828521000002E-3</v>
      </c>
      <c r="K30" s="3">
        <f t="shared" ref="K30:L30" si="3">G30*G30*100000</f>
        <v>2.9609117328999995E-3</v>
      </c>
      <c r="L30" s="3">
        <f t="shared" si="3"/>
        <v>8.7492907264000008E-3</v>
      </c>
      <c r="O30" s="3">
        <v>12</v>
      </c>
    </row>
    <row r="400" spans="6:8">
      <c r="F400" s="4">
        <f>SUM(F1:F399)</f>
        <v>1.8419809002123142E-3</v>
      </c>
      <c r="G400" s="4">
        <f t="shared" ref="G400:H400" si="4">SUM(G1:G399)</f>
        <v>1.3171490000000001E-3</v>
      </c>
      <c r="H400" s="4">
        <f t="shared" si="4"/>
        <v>1.9569269999999998E-3</v>
      </c>
    </row>
    <row r="401" spans="6:8">
      <c r="F401" s="3">
        <f>F400*F400</f>
        <v>3.3928936367469674E-6</v>
      </c>
      <c r="G401" s="3">
        <f t="shared" ref="G401:H401" si="5">G400*G400</f>
        <v>1.7348814882010002E-6</v>
      </c>
      <c r="H401" s="3">
        <f t="shared" si="5"/>
        <v>3.8295632833289991E-6</v>
      </c>
    </row>
  </sheetData>
  <phoneticPr fontId="2" type="noConversion"/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1A974-C4B1-334B-BC59-56C06F68CA5D}">
  <sheetPr codeName="Sheet24"/>
  <dimension ref="A1:P251"/>
  <sheetViews>
    <sheetView workbookViewId="0">
      <selection activeCell="A2" sqref="A2"/>
    </sheetView>
  </sheetViews>
  <sheetFormatPr baseColWidth="10" defaultRowHeight="15"/>
  <cols>
    <col min="1" max="1" width="22.1640625" style="3" customWidth="1"/>
    <col min="2" max="2" width="16.6640625" style="3" customWidth="1"/>
    <col min="3" max="3" width="12" style="3" customWidth="1"/>
    <col min="4" max="5" width="10.83203125" style="3"/>
    <col min="6" max="8" width="12" style="3" bestFit="1" customWidth="1"/>
    <col min="9" max="9" width="8.3320312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271</v>
      </c>
      <c r="B2" s="3" t="s">
        <v>272</v>
      </c>
      <c r="C2" s="3" t="s">
        <v>273</v>
      </c>
      <c r="D2" s="3" t="s">
        <v>15</v>
      </c>
      <c r="E2" s="3">
        <v>1</v>
      </c>
      <c r="F2" s="4">
        <f>E2/28260</f>
        <v>3.5385704175513094E-5</v>
      </c>
      <c r="L2" s="3" t="s">
        <v>16</v>
      </c>
    </row>
    <row r="3" spans="1:12">
      <c r="A3" s="3" t="s">
        <v>271</v>
      </c>
      <c r="B3" s="3" t="s">
        <v>274</v>
      </c>
      <c r="C3" s="3" t="s">
        <v>275</v>
      </c>
      <c r="D3" s="3" t="s">
        <v>15</v>
      </c>
      <c r="E3" s="3">
        <v>1</v>
      </c>
      <c r="F3" s="4">
        <f>E3/28260</f>
        <v>3.5385704175513094E-5</v>
      </c>
      <c r="G3" s="3">
        <v>0</v>
      </c>
      <c r="H3" s="3">
        <v>4.0620000000000002E-6</v>
      </c>
      <c r="L3" s="3" t="s">
        <v>21</v>
      </c>
    </row>
    <row r="4" spans="1:12">
      <c r="A4" s="3" t="s">
        <v>271</v>
      </c>
      <c r="B4" s="3" t="s">
        <v>17</v>
      </c>
      <c r="C4" s="3" t="s">
        <v>276</v>
      </c>
      <c r="D4" s="3" t="s">
        <v>15</v>
      </c>
      <c r="E4" s="3">
        <v>2</v>
      </c>
      <c r="F4" s="4">
        <f>E4/28260</f>
        <v>7.0771408351026188E-5</v>
      </c>
      <c r="G4" s="3">
        <v>1.9150000000000001E-5</v>
      </c>
      <c r="H4" s="3">
        <v>7.7970000000000001E-6</v>
      </c>
      <c r="I4" s="3" t="s">
        <v>24</v>
      </c>
      <c r="J4" s="3" t="s">
        <v>25</v>
      </c>
    </row>
    <row r="5" spans="1:12">
      <c r="A5" s="3" t="s">
        <v>271</v>
      </c>
      <c r="B5" s="3" t="s">
        <v>17</v>
      </c>
      <c r="C5" s="3" t="s">
        <v>277</v>
      </c>
      <c r="D5" s="3" t="s">
        <v>15</v>
      </c>
      <c r="E5" s="3">
        <v>2</v>
      </c>
      <c r="F5" s="4">
        <f>E5/28260</f>
        <v>7.0771408351026188E-5</v>
      </c>
      <c r="L5" s="3" t="s">
        <v>125</v>
      </c>
    </row>
    <row r="6" spans="1:12">
      <c r="A6" s="3" t="s">
        <v>271</v>
      </c>
      <c r="B6" s="3" t="s">
        <v>278</v>
      </c>
      <c r="C6" s="3" t="s">
        <v>279</v>
      </c>
      <c r="I6" s="3" t="s">
        <v>24</v>
      </c>
      <c r="J6" s="3" t="s">
        <v>25</v>
      </c>
    </row>
    <row r="7" spans="1:12">
      <c r="A7" s="3" t="s">
        <v>271</v>
      </c>
      <c r="B7" s="3" t="s">
        <v>280</v>
      </c>
      <c r="C7" s="3" t="s">
        <v>281</v>
      </c>
      <c r="I7" s="3" t="s">
        <v>24</v>
      </c>
      <c r="J7" s="3" t="s">
        <v>25</v>
      </c>
    </row>
    <row r="8" spans="1:12">
      <c r="A8" s="3" t="s">
        <v>271</v>
      </c>
      <c r="B8" s="3" t="s">
        <v>282</v>
      </c>
      <c r="C8" s="3" t="s">
        <v>283</v>
      </c>
      <c r="I8" s="3" t="s">
        <v>24</v>
      </c>
      <c r="J8" s="3" t="s">
        <v>25</v>
      </c>
    </row>
    <row r="9" spans="1:12">
      <c r="A9" s="3" t="s">
        <v>271</v>
      </c>
      <c r="B9" s="3" t="s">
        <v>284</v>
      </c>
      <c r="C9" s="3" t="s">
        <v>285</v>
      </c>
      <c r="G9" s="3">
        <v>0</v>
      </c>
      <c r="H9" s="3">
        <v>7.7299999999999995E-5</v>
      </c>
      <c r="L9" s="3" t="s">
        <v>16</v>
      </c>
    </row>
    <row r="10" spans="1:12">
      <c r="A10" s="3" t="s">
        <v>271</v>
      </c>
      <c r="B10" s="3" t="s">
        <v>286</v>
      </c>
      <c r="C10" s="3" t="s">
        <v>287</v>
      </c>
      <c r="G10" s="3">
        <v>0</v>
      </c>
      <c r="H10" s="3">
        <v>7.2779999999999996E-6</v>
      </c>
      <c r="L10" s="3" t="s">
        <v>16</v>
      </c>
    </row>
    <row r="11" spans="1:12">
      <c r="A11" s="3" t="s">
        <v>271</v>
      </c>
      <c r="B11" s="3" t="s">
        <v>288</v>
      </c>
      <c r="C11" s="3" t="s">
        <v>289</v>
      </c>
      <c r="G11" s="3">
        <v>9.1600000000000004E-6</v>
      </c>
      <c r="H11" s="3">
        <v>4.2010000000000001E-6</v>
      </c>
      <c r="L11" s="3" t="s">
        <v>16</v>
      </c>
    </row>
    <row r="12" spans="1:12">
      <c r="A12" s="3" t="s">
        <v>271</v>
      </c>
      <c r="B12" s="3" t="s">
        <v>290</v>
      </c>
      <c r="C12" s="3" t="s">
        <v>291</v>
      </c>
      <c r="G12" s="3">
        <v>0</v>
      </c>
      <c r="H12" s="3">
        <v>4.0770000000000001E-6</v>
      </c>
      <c r="L12" s="3" t="s">
        <v>16</v>
      </c>
    </row>
    <row r="13" spans="1:12">
      <c r="A13" s="3" t="s">
        <v>271</v>
      </c>
      <c r="B13" s="3" t="s">
        <v>292</v>
      </c>
      <c r="C13" s="3" t="s">
        <v>293</v>
      </c>
      <c r="G13" s="3">
        <v>1.7980000000000001E-5</v>
      </c>
      <c r="H13" s="3">
        <v>1.6339999999999999E-5</v>
      </c>
      <c r="L13" s="3" t="s">
        <v>16</v>
      </c>
    </row>
    <row r="14" spans="1:12">
      <c r="A14" s="3" t="s">
        <v>271</v>
      </c>
      <c r="B14" s="3" t="s">
        <v>294</v>
      </c>
      <c r="C14" s="3" t="s">
        <v>295</v>
      </c>
      <c r="G14" s="3">
        <v>8.9919999999999996E-6</v>
      </c>
      <c r="H14" s="3">
        <v>4.0849999999999999E-6</v>
      </c>
      <c r="L14" s="3" t="s">
        <v>16</v>
      </c>
    </row>
    <row r="15" spans="1:12">
      <c r="A15" s="3" t="s">
        <v>271</v>
      </c>
      <c r="B15" s="3" t="s">
        <v>296</v>
      </c>
      <c r="C15" s="3" t="s">
        <v>297</v>
      </c>
      <c r="G15" s="3">
        <v>0</v>
      </c>
      <c r="H15" s="3">
        <v>4.1320000000000004E-6</v>
      </c>
      <c r="L15" s="3" t="s">
        <v>16</v>
      </c>
    </row>
    <row r="16" spans="1:12">
      <c r="A16" s="3" t="s">
        <v>271</v>
      </c>
      <c r="B16" s="3" t="s">
        <v>298</v>
      </c>
      <c r="C16" s="3" t="s">
        <v>299</v>
      </c>
      <c r="G16" s="3">
        <v>0</v>
      </c>
      <c r="H16" s="3">
        <v>4.0960000000000003E-6</v>
      </c>
      <c r="L16" s="3" t="s">
        <v>16</v>
      </c>
    </row>
    <row r="17" spans="1:16">
      <c r="A17" s="3" t="s">
        <v>271</v>
      </c>
      <c r="B17" s="3" t="s">
        <v>300</v>
      </c>
      <c r="C17" s="3" t="s">
        <v>301</v>
      </c>
      <c r="G17" s="3">
        <v>0</v>
      </c>
      <c r="H17" s="3">
        <v>4.2039999999999999E-6</v>
      </c>
      <c r="L17" s="3" t="s">
        <v>16</v>
      </c>
    </row>
    <row r="18" spans="1:16">
      <c r="A18" s="3" t="s">
        <v>271</v>
      </c>
      <c r="B18" s="3" t="s">
        <v>302</v>
      </c>
      <c r="C18" s="3" t="s">
        <v>303</v>
      </c>
      <c r="G18" s="3">
        <v>9.302E-6</v>
      </c>
      <c r="H18" s="3">
        <v>4.2150000000000003E-6</v>
      </c>
      <c r="L18" s="3" t="s">
        <v>16</v>
      </c>
    </row>
    <row r="19" spans="1:16">
      <c r="A19" s="3" t="s">
        <v>271</v>
      </c>
      <c r="B19" s="3" t="s">
        <v>304</v>
      </c>
      <c r="C19" s="3" t="s">
        <v>305</v>
      </c>
      <c r="G19" s="3">
        <v>0</v>
      </c>
      <c r="H19" s="3">
        <v>4.3610000000000003E-6</v>
      </c>
      <c r="L19" s="3" t="s">
        <v>16</v>
      </c>
    </row>
    <row r="20" spans="1:16">
      <c r="A20" s="3" t="s">
        <v>271</v>
      </c>
      <c r="B20" s="3" t="s">
        <v>306</v>
      </c>
      <c r="C20" s="3" t="s">
        <v>307</v>
      </c>
      <c r="G20" s="3">
        <v>1.5800000000000001E-5</v>
      </c>
      <c r="H20" s="3">
        <v>1.083E-5</v>
      </c>
      <c r="L20" s="3" t="s">
        <v>16</v>
      </c>
    </row>
    <row r="21" spans="1:16">
      <c r="A21" s="3" t="s">
        <v>271</v>
      </c>
      <c r="B21" s="3" t="s">
        <v>308</v>
      </c>
      <c r="C21" s="3" t="s">
        <v>309</v>
      </c>
      <c r="G21" s="3">
        <v>0</v>
      </c>
      <c r="H21" s="3">
        <v>4.0749999999999999E-6</v>
      </c>
      <c r="L21" s="3" t="s">
        <v>16</v>
      </c>
    </row>
    <row r="22" spans="1:16">
      <c r="A22" s="3" t="s">
        <v>271</v>
      </c>
      <c r="B22" s="3" t="s">
        <v>310</v>
      </c>
      <c r="C22" s="3" t="s">
        <v>311</v>
      </c>
      <c r="G22" s="3">
        <v>8.9579999999999996E-6</v>
      </c>
      <c r="H22" s="3">
        <v>4.0620000000000002E-6</v>
      </c>
      <c r="L22" s="3" t="s">
        <v>16</v>
      </c>
    </row>
    <row r="23" spans="1:16">
      <c r="A23" s="3" t="s">
        <v>271</v>
      </c>
      <c r="B23" s="3" t="s">
        <v>312</v>
      </c>
      <c r="C23" s="3" t="s">
        <v>313</v>
      </c>
      <c r="G23" s="3">
        <v>0</v>
      </c>
      <c r="H23" s="3">
        <v>8.1219999999999995E-6</v>
      </c>
      <c r="L23" s="3" t="s">
        <v>16</v>
      </c>
    </row>
    <row r="26" spans="1:16">
      <c r="C26" s="5"/>
    </row>
    <row r="27" spans="1:16">
      <c r="C27" s="5" t="s">
        <v>36</v>
      </c>
      <c r="E27" s="3">
        <f>SUM(E2:E23)</f>
        <v>6</v>
      </c>
      <c r="F27" s="3">
        <f t="shared" ref="F27:G27" si="0">SUM(F2:F23)</f>
        <v>2.1231422505307856E-4</v>
      </c>
      <c r="G27" s="3">
        <f t="shared" si="0"/>
        <v>8.9342000000000013E-5</v>
      </c>
      <c r="H27" s="3">
        <f>SUM(H2:H23)</f>
        <v>1.7323700000000002E-4</v>
      </c>
      <c r="M27" s="6" t="s">
        <v>37</v>
      </c>
      <c r="O27" s="5" t="s">
        <v>38</v>
      </c>
      <c r="P27" s="5" t="s">
        <v>39</v>
      </c>
    </row>
    <row r="28" spans="1:16">
      <c r="M28" s="7"/>
      <c r="O28" s="3">
        <v>126616</v>
      </c>
      <c r="P28" s="3">
        <v>277040</v>
      </c>
    </row>
    <row r="29" spans="1:16">
      <c r="O29" s="3">
        <f>O28*G27</f>
        <v>11.312126672000002</v>
      </c>
      <c r="P29" s="3">
        <f>P28*H27</f>
        <v>47.993578480000004</v>
      </c>
    </row>
    <row r="30" spans="1:16">
      <c r="F30" s="3">
        <v>2.1231399999999999E-4</v>
      </c>
      <c r="G30" s="3">
        <v>7.7918999999999997E-5</v>
      </c>
      <c r="H30" s="3">
        <v>4.6206099999999999E-4</v>
      </c>
      <c r="J30" s="3">
        <f>F30*F30*100000</f>
        <v>4.5077234595999995E-3</v>
      </c>
      <c r="K30" s="3">
        <f t="shared" ref="K30:L30" si="1">G30*G30*100000</f>
        <v>6.0713705609999997E-4</v>
      </c>
      <c r="L30" s="3">
        <f t="shared" si="1"/>
        <v>2.1350036772099998E-2</v>
      </c>
      <c r="O30" s="5" t="s">
        <v>40</v>
      </c>
    </row>
    <row r="31" spans="1:16">
      <c r="O31" s="3" t="s">
        <v>149</v>
      </c>
    </row>
    <row r="32" spans="1:16">
      <c r="F32" s="3">
        <v>8.6877000000000002E-5</v>
      </c>
      <c r="G32" s="3">
        <v>4.3368999999999998E-5</v>
      </c>
      <c r="H32" s="3">
        <v>1.55441E-4</v>
      </c>
      <c r="J32" s="3">
        <f>F32*F32*100000</f>
        <v>7.5476131290000013E-4</v>
      </c>
      <c r="K32" s="3">
        <f t="shared" ref="K32:L32" si="2">G32*G32*100000</f>
        <v>1.880870161E-4</v>
      </c>
      <c r="L32" s="3">
        <f t="shared" si="2"/>
        <v>2.4161904481000002E-3</v>
      </c>
      <c r="O32" s="3">
        <v>28260</v>
      </c>
    </row>
    <row r="33" spans="1:15">
      <c r="O33" s="3">
        <v>6</v>
      </c>
    </row>
    <row r="34" spans="1:15">
      <c r="F34" s="3">
        <v>1.7326E-4</v>
      </c>
      <c r="G34" s="3">
        <v>1.27751E-4</v>
      </c>
      <c r="H34" s="3">
        <v>2.2971100000000001E-4</v>
      </c>
      <c r="J34" s="3">
        <f>F34*F34*100000</f>
        <v>3.0019027600000003E-3</v>
      </c>
      <c r="K34" s="3">
        <f>G34*G34*100000</f>
        <v>1.6320318001000001E-3</v>
      </c>
      <c r="L34" s="3">
        <f>H34*H34*100000</f>
        <v>5.2767143521000011E-3</v>
      </c>
    </row>
    <row r="40" spans="1:15">
      <c r="A40" s="3" t="s">
        <v>271</v>
      </c>
      <c r="B40" s="3" t="s">
        <v>314</v>
      </c>
      <c r="C40" s="3" t="s">
        <v>315</v>
      </c>
      <c r="D40" s="3" t="s">
        <v>81</v>
      </c>
      <c r="E40" s="3">
        <v>2</v>
      </c>
      <c r="F40" s="4">
        <f>E40/27248</f>
        <v>7.3399882560187902E-5</v>
      </c>
      <c r="G40" s="3">
        <v>1.3430000000000001E-4</v>
      </c>
      <c r="H40" s="3">
        <v>8.5279999999999997E-5</v>
      </c>
      <c r="J40" s="3" t="s">
        <v>316</v>
      </c>
      <c r="K40" s="3" t="s">
        <v>316</v>
      </c>
      <c r="L40" s="3" t="s">
        <v>16</v>
      </c>
    </row>
    <row r="250" spans="6:8">
      <c r="F250" s="4">
        <f>SUM(F1:F249)</f>
        <v>9.7047933266634499E-4</v>
      </c>
      <c r="G250" s="4">
        <f t="shared" ref="G250:H250" si="3">SUM(G1:G249)</f>
        <v>5.6202300000000004E-4</v>
      </c>
      <c r="H250" s="4">
        <f t="shared" si="3"/>
        <v>1.278967E-3</v>
      </c>
    </row>
    <row r="251" spans="6:8">
      <c r="F251" s="3">
        <f>F250*F250</f>
        <v>9.4183013513251436E-7</v>
      </c>
      <c r="G251" s="3">
        <f>G250*G250</f>
        <v>3.1586985252900006E-7</v>
      </c>
      <c r="H251" s="3">
        <f>H250*H250</f>
        <v>1.6357565870889999E-6</v>
      </c>
    </row>
  </sheetData>
  <phoneticPr fontId="2" type="noConversion"/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6FFD5-6D59-4D44-B490-A75526875D0D}">
  <sheetPr codeName="Sheet26"/>
  <dimension ref="A1:P401"/>
  <sheetViews>
    <sheetView workbookViewId="0">
      <selection activeCell="A2" sqref="A2"/>
    </sheetView>
  </sheetViews>
  <sheetFormatPr baseColWidth="10" defaultRowHeight="15"/>
  <cols>
    <col min="1" max="1" width="22.33203125" style="3" customWidth="1"/>
    <col min="2" max="2" width="17.6640625" style="3" customWidth="1"/>
    <col min="3" max="3" width="15.1640625" style="3" customWidth="1"/>
    <col min="4" max="4" width="8.6640625" style="3" customWidth="1"/>
    <col min="5" max="5" width="10.83203125" style="3"/>
    <col min="6" max="8" width="12" style="3" bestFit="1" customWidth="1"/>
    <col min="9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317</v>
      </c>
      <c r="B2" s="3" t="s">
        <v>318</v>
      </c>
      <c r="C2" s="3" t="s">
        <v>319</v>
      </c>
      <c r="D2" s="3" t="s">
        <v>81</v>
      </c>
      <c r="E2" s="3">
        <v>0</v>
      </c>
      <c r="F2" s="3">
        <v>0</v>
      </c>
      <c r="L2" s="3" t="s">
        <v>16</v>
      </c>
    </row>
    <row r="3" spans="1:16">
      <c r="A3" s="3" t="s">
        <v>317</v>
      </c>
      <c r="B3" s="3" t="s">
        <v>320</v>
      </c>
      <c r="C3" s="3" t="s">
        <v>321</v>
      </c>
      <c r="D3" s="3" t="s">
        <v>15</v>
      </c>
      <c r="E3" s="3">
        <v>1</v>
      </c>
      <c r="F3" s="4">
        <f>E3/28260</f>
        <v>3.5385704175513094E-5</v>
      </c>
      <c r="L3" s="3" t="s">
        <v>16</v>
      </c>
    </row>
    <row r="4" spans="1:16">
      <c r="A4" s="3" t="s">
        <v>317</v>
      </c>
      <c r="B4" s="3" t="s">
        <v>322</v>
      </c>
      <c r="C4" s="3" t="s">
        <v>323</v>
      </c>
      <c r="D4" s="3" t="s">
        <v>15</v>
      </c>
      <c r="E4" s="3">
        <v>2</v>
      </c>
      <c r="F4" s="4">
        <f>E4/28260</f>
        <v>7.0771408351026188E-5</v>
      </c>
      <c r="L4" s="3" t="s">
        <v>16</v>
      </c>
    </row>
    <row r="5" spans="1:16">
      <c r="A5" s="3" t="s">
        <v>317</v>
      </c>
      <c r="B5" s="3" t="s">
        <v>324</v>
      </c>
      <c r="C5" s="3" t="s">
        <v>325</v>
      </c>
      <c r="D5" s="3" t="s">
        <v>15</v>
      </c>
      <c r="E5" s="3">
        <v>2</v>
      </c>
      <c r="F5" s="4">
        <f>E5/28260</f>
        <v>7.0771408351026188E-5</v>
      </c>
      <c r="G5" s="3">
        <v>0</v>
      </c>
      <c r="H5" s="3">
        <v>8.1240000000000005E-6</v>
      </c>
      <c r="L5" s="3" t="s">
        <v>16</v>
      </c>
    </row>
    <row r="6" spans="1:16">
      <c r="A6" s="3" t="s">
        <v>317</v>
      </c>
      <c r="B6" s="3" t="s">
        <v>326</v>
      </c>
      <c r="C6" s="3" t="s">
        <v>327</v>
      </c>
      <c r="G6" s="3">
        <v>7.8960000000000003E-6</v>
      </c>
      <c r="H6" s="3">
        <v>4.6919999999999998E-5</v>
      </c>
      <c r="I6" s="3" t="s">
        <v>24</v>
      </c>
      <c r="J6" s="3" t="s">
        <v>25</v>
      </c>
    </row>
    <row r="7" spans="1:16">
      <c r="A7" s="3" t="s">
        <v>317</v>
      </c>
      <c r="B7" s="3" t="s">
        <v>328</v>
      </c>
      <c r="C7" s="3" t="s">
        <v>329</v>
      </c>
      <c r="G7" s="3">
        <v>0</v>
      </c>
      <c r="H7" s="3">
        <v>4.0629999999999999E-6</v>
      </c>
      <c r="L7" s="3" t="s">
        <v>16</v>
      </c>
    </row>
    <row r="8" spans="1:16">
      <c r="A8" s="3" t="s">
        <v>317</v>
      </c>
      <c r="B8" s="3" t="s">
        <v>330</v>
      </c>
      <c r="C8" s="3" t="s">
        <v>331</v>
      </c>
      <c r="G8" s="3">
        <v>8.9579999999999996E-6</v>
      </c>
      <c r="H8" s="3">
        <v>4.0629999999999999E-6</v>
      </c>
      <c r="L8" s="3" t="s">
        <v>16</v>
      </c>
    </row>
    <row r="9" spans="1:16">
      <c r="A9" s="3" t="s">
        <v>317</v>
      </c>
      <c r="B9" s="3" t="s">
        <v>332</v>
      </c>
      <c r="C9" s="3" t="s">
        <v>333</v>
      </c>
      <c r="G9" s="3">
        <v>0</v>
      </c>
      <c r="H9" s="3">
        <v>3.2289999999999997E-5</v>
      </c>
      <c r="L9" s="3" t="s">
        <v>16</v>
      </c>
    </row>
    <row r="10" spans="1:16">
      <c r="A10" s="3" t="s">
        <v>317</v>
      </c>
      <c r="B10" s="3" t="s">
        <v>17</v>
      </c>
      <c r="C10" s="3" t="s">
        <v>334</v>
      </c>
      <c r="G10" s="3">
        <v>0</v>
      </c>
      <c r="H10" s="3">
        <v>4.0659999999999997E-6</v>
      </c>
      <c r="L10" s="3" t="s">
        <v>35</v>
      </c>
    </row>
    <row r="11" spans="1:16">
      <c r="A11" s="3" t="s">
        <v>317</v>
      </c>
      <c r="B11" s="3" t="s">
        <v>17</v>
      </c>
      <c r="C11" s="3" t="s">
        <v>335</v>
      </c>
      <c r="G11" s="3">
        <v>0</v>
      </c>
      <c r="H11" s="3">
        <v>2.031E-5</v>
      </c>
      <c r="L11" s="3" t="s">
        <v>35</v>
      </c>
    </row>
    <row r="12" spans="1:16">
      <c r="A12" s="3" t="s">
        <v>317</v>
      </c>
      <c r="B12" s="3" t="s">
        <v>17</v>
      </c>
      <c r="C12" s="3" t="s">
        <v>336</v>
      </c>
      <c r="G12" s="3">
        <v>6.6660000000000002E-5</v>
      </c>
      <c r="H12" s="3">
        <v>3.2299999999999999E-5</v>
      </c>
      <c r="L12" s="3" t="s">
        <v>75</v>
      </c>
    </row>
    <row r="16" spans="1:16">
      <c r="C16" s="5" t="s">
        <v>36</v>
      </c>
      <c r="E16" s="3">
        <f>SUM(E2:E15)</f>
        <v>5</v>
      </c>
      <c r="F16" s="3">
        <f t="shared" ref="F16:H16" si="0">SUM(F2:F15)</f>
        <v>1.7692852087756547E-4</v>
      </c>
      <c r="G16" s="3">
        <f t="shared" si="0"/>
        <v>8.3514E-5</v>
      </c>
      <c r="H16" s="3">
        <f t="shared" si="0"/>
        <v>1.5213599999999998E-4</v>
      </c>
      <c r="M16" s="6" t="s">
        <v>37</v>
      </c>
      <c r="O16" s="5" t="s">
        <v>38</v>
      </c>
      <c r="P16" s="5" t="s">
        <v>39</v>
      </c>
    </row>
    <row r="17" spans="6:16">
      <c r="M17" s="7"/>
      <c r="O17" s="3">
        <v>126640</v>
      </c>
      <c r="P17" s="3">
        <v>277068</v>
      </c>
    </row>
    <row r="18" spans="6:16">
      <c r="M18" s="11"/>
      <c r="O18" s="3">
        <f>O17*G16</f>
        <v>10.576212959999999</v>
      </c>
      <c r="P18" s="3">
        <f>P17*H16</f>
        <v>42.152017247999993</v>
      </c>
    </row>
    <row r="19" spans="6:16">
      <c r="F19" s="3">
        <v>1.7692900000000001E-4</v>
      </c>
      <c r="G19" s="3">
        <v>5.7451000000000003E-5</v>
      </c>
      <c r="H19" s="3">
        <v>4.1284299999999998E-4</v>
      </c>
      <c r="J19" s="3">
        <f>F19*F19*100000</f>
        <v>3.1303871041000004E-3</v>
      </c>
      <c r="K19" s="3">
        <f t="shared" ref="K19:L19" si="1">G19*G19*100000</f>
        <v>3.3006174010000004E-4</v>
      </c>
      <c r="L19" s="3">
        <f t="shared" si="1"/>
        <v>1.7043934264899998E-2</v>
      </c>
      <c r="O19" s="5" t="s">
        <v>40</v>
      </c>
    </row>
    <row r="20" spans="6:16">
      <c r="J20" s="10"/>
      <c r="O20" s="3" t="s">
        <v>337</v>
      </c>
    </row>
    <row r="21" spans="6:16">
      <c r="F21" s="3">
        <v>8.6860000000000005E-5</v>
      </c>
      <c r="G21" s="3">
        <v>4.3361E-5</v>
      </c>
      <c r="H21" s="3">
        <v>1.5541200000000001E-4</v>
      </c>
      <c r="J21" s="3">
        <f>F21*F21*100000</f>
        <v>7.5446596000000013E-4</v>
      </c>
      <c r="K21" s="3">
        <f t="shared" ref="K21:L21" si="2">G21*G21*100000</f>
        <v>1.8801763209999999E-4</v>
      </c>
      <c r="L21" s="3">
        <f t="shared" si="2"/>
        <v>2.4152889744000006E-3</v>
      </c>
      <c r="O21" s="3">
        <v>28260</v>
      </c>
    </row>
    <row r="22" spans="6:16">
      <c r="J22" s="10"/>
      <c r="O22" s="3">
        <v>5</v>
      </c>
    </row>
    <row r="23" spans="6:16">
      <c r="F23" s="3">
        <v>1.5158700000000001E-4</v>
      </c>
      <c r="G23" s="3">
        <v>1.0925300000000001E-4</v>
      </c>
      <c r="H23" s="3">
        <v>2.04897E-4</v>
      </c>
      <c r="J23" s="3">
        <f>F23*F23*100000</f>
        <v>2.2978618569000006E-3</v>
      </c>
      <c r="K23" s="3">
        <f t="shared" ref="K23:L23" si="3">G23*G23*100000</f>
        <v>1.1936218009000001E-3</v>
      </c>
      <c r="L23" s="3">
        <f t="shared" si="3"/>
        <v>4.1982780609000001E-3</v>
      </c>
    </row>
    <row r="400" spans="6:8">
      <c r="F400" s="4">
        <f>SUM(F1:F399)</f>
        <v>7.6923304175513095E-4</v>
      </c>
      <c r="G400" s="4">
        <f t="shared" ref="G400:H400" si="4">SUM(G1:G399)</f>
        <v>3.77093E-4</v>
      </c>
      <c r="H400" s="4">
        <f t="shared" si="4"/>
        <v>1.077424E-3</v>
      </c>
    </row>
    <row r="401" spans="6:8">
      <c r="F401" s="3">
        <f>F400*F400</f>
        <v>5.9171947252785103E-7</v>
      </c>
      <c r="G401" s="3">
        <f t="shared" ref="G401:H401" si="5">G400*G400</f>
        <v>1.4219913064899999E-7</v>
      </c>
      <c r="H401" s="3">
        <f t="shared" si="5"/>
        <v>1.1608424757759999E-6</v>
      </c>
    </row>
  </sheetData>
  <phoneticPr fontId="2" type="noConversion"/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3AE4D-7838-F44F-B1EF-DB8EC8DA168C}">
  <sheetPr codeName="Sheet8"/>
  <dimension ref="A1:P24"/>
  <sheetViews>
    <sheetView workbookViewId="0">
      <selection activeCell="J24" sqref="J24:L24"/>
    </sheetView>
  </sheetViews>
  <sheetFormatPr baseColWidth="10" defaultRowHeight="15"/>
  <cols>
    <col min="1" max="1" width="21" style="3" customWidth="1"/>
    <col min="2" max="2" width="17.1640625" style="3" customWidth="1"/>
    <col min="3" max="3" width="13.1640625" style="3" customWidth="1"/>
    <col min="4" max="5" width="10.83203125" style="3"/>
    <col min="6" max="6" width="14.1640625" style="3" bestFit="1" customWidth="1"/>
    <col min="7" max="8" width="12" style="3" bestFit="1" customWidth="1"/>
    <col min="9" max="10" width="10.83203125" style="3"/>
    <col min="11" max="11" width="13.33203125" style="3" customWidth="1"/>
    <col min="12" max="16384" width="10.83203125" style="3"/>
  </cols>
  <sheetData>
    <row r="1" spans="1:12" s="5" customFormat="1">
      <c r="A1" s="13" t="s">
        <v>0</v>
      </c>
      <c r="B1" s="13" t="s">
        <v>1</v>
      </c>
      <c r="C1" s="13" t="s">
        <v>2</v>
      </c>
      <c r="D1" s="13" t="s">
        <v>3</v>
      </c>
      <c r="E1" s="14" t="s">
        <v>78</v>
      </c>
      <c r="F1" s="14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</row>
    <row r="2" spans="1:12">
      <c r="A2" s="3" t="s">
        <v>338</v>
      </c>
      <c r="B2" s="3" t="s">
        <v>339</v>
      </c>
      <c r="C2" s="3" t="s">
        <v>340</v>
      </c>
      <c r="D2" s="3" t="s">
        <v>81</v>
      </c>
      <c r="E2" s="3">
        <v>1</v>
      </c>
      <c r="F2" s="8">
        <f>E2/28260</f>
        <v>3.5385704175513094E-5</v>
      </c>
      <c r="G2" s="3">
        <v>8.9539999999999993E-6</v>
      </c>
      <c r="H2" s="3">
        <v>3.2490000000000002E-5</v>
      </c>
      <c r="I2" s="3" t="s">
        <v>24</v>
      </c>
      <c r="J2" s="3" t="s">
        <v>341</v>
      </c>
    </row>
    <row r="3" spans="1:12">
      <c r="A3" s="3" t="s">
        <v>338</v>
      </c>
      <c r="B3" s="3" t="s">
        <v>342</v>
      </c>
      <c r="C3" s="3" t="s">
        <v>343</v>
      </c>
      <c r="D3" s="3" t="s">
        <v>15</v>
      </c>
      <c r="E3" s="3">
        <v>1</v>
      </c>
      <c r="F3" s="8">
        <f t="shared" ref="F3:F4" si="0">E3/28260</f>
        <v>3.5385704175513094E-5</v>
      </c>
      <c r="L3" s="3" t="s">
        <v>16</v>
      </c>
    </row>
    <row r="4" spans="1:12">
      <c r="A4" s="3" t="s">
        <v>338</v>
      </c>
      <c r="B4" s="3" t="s">
        <v>344</v>
      </c>
      <c r="C4" s="3" t="s">
        <v>345</v>
      </c>
      <c r="D4" s="3" t="s">
        <v>15</v>
      </c>
      <c r="E4" s="3">
        <v>1</v>
      </c>
      <c r="F4" s="8">
        <f t="shared" si="0"/>
        <v>3.5385704175513094E-5</v>
      </c>
      <c r="G4" s="3">
        <v>1.7949999999999999E-5</v>
      </c>
      <c r="H4" s="3">
        <v>1.221E-5</v>
      </c>
      <c r="L4" s="3" t="s">
        <v>21</v>
      </c>
    </row>
    <row r="5" spans="1:12">
      <c r="A5" s="3" t="s">
        <v>338</v>
      </c>
      <c r="B5" s="3" t="s">
        <v>346</v>
      </c>
      <c r="C5" s="3" t="s">
        <v>347</v>
      </c>
      <c r="G5" s="3">
        <v>0</v>
      </c>
      <c r="H5" s="3">
        <v>8.1589999999999993E-6</v>
      </c>
      <c r="L5" s="3" t="s">
        <v>16</v>
      </c>
    </row>
    <row r="6" spans="1:12">
      <c r="A6" s="3" t="s">
        <v>338</v>
      </c>
      <c r="B6" s="3" t="s">
        <v>348</v>
      </c>
      <c r="C6" s="3" t="s">
        <v>349</v>
      </c>
      <c r="G6" s="3">
        <v>0</v>
      </c>
      <c r="H6" s="3">
        <v>4.0620000000000002E-6</v>
      </c>
      <c r="L6" s="3" t="s">
        <v>16</v>
      </c>
    </row>
    <row r="7" spans="1:12">
      <c r="A7" s="3" t="s">
        <v>338</v>
      </c>
      <c r="B7" s="3" t="s">
        <v>350</v>
      </c>
      <c r="C7" s="3" t="s">
        <v>351</v>
      </c>
      <c r="G7" s="3">
        <v>8.9649999999999997E-6</v>
      </c>
      <c r="H7" s="3">
        <v>4.0640000000000004E-6</v>
      </c>
      <c r="L7" s="3" t="s">
        <v>16</v>
      </c>
    </row>
    <row r="8" spans="1:12">
      <c r="A8" s="3" t="s">
        <v>338</v>
      </c>
      <c r="B8" s="3" t="s">
        <v>352</v>
      </c>
      <c r="C8" s="3" t="s">
        <v>353</v>
      </c>
      <c r="G8" s="3">
        <v>1.7929999999999999E-5</v>
      </c>
      <c r="H8" s="3">
        <v>8.1280000000000008E-6</v>
      </c>
      <c r="L8" s="3" t="s">
        <v>16</v>
      </c>
    </row>
    <row r="9" spans="1:12">
      <c r="A9" s="3" t="s">
        <v>338</v>
      </c>
      <c r="B9" s="3" t="s">
        <v>354</v>
      </c>
      <c r="C9" s="3" t="s">
        <v>355</v>
      </c>
      <c r="G9" s="3">
        <v>0</v>
      </c>
      <c r="H9" s="3">
        <v>1.4450000000000001E-5</v>
      </c>
      <c r="L9" s="3" t="s">
        <v>16</v>
      </c>
    </row>
    <row r="10" spans="1:12">
      <c r="A10" s="3" t="s">
        <v>338</v>
      </c>
      <c r="B10" s="3" t="s">
        <v>17</v>
      </c>
      <c r="C10" s="3" t="s">
        <v>356</v>
      </c>
      <c r="G10" s="3">
        <v>8.9630000000000004E-6</v>
      </c>
      <c r="H10" s="3">
        <v>4.0659999999999997E-6</v>
      </c>
      <c r="I10" s="10"/>
      <c r="L10" s="3" t="s">
        <v>35</v>
      </c>
    </row>
    <row r="11" spans="1:12">
      <c r="A11" s="3" t="s">
        <v>338</v>
      </c>
      <c r="B11" s="3" t="s">
        <v>17</v>
      </c>
      <c r="C11" s="3" t="s">
        <v>357</v>
      </c>
      <c r="G11" s="15">
        <v>8.9630000000000004E-6</v>
      </c>
      <c r="H11" s="3">
        <v>4.0659999999999997E-6</v>
      </c>
      <c r="K11" s="10"/>
      <c r="L11" s="3" t="s">
        <v>35</v>
      </c>
    </row>
    <row r="12" spans="1:12">
      <c r="A12" s="3" t="s">
        <v>338</v>
      </c>
      <c r="B12" s="3" t="s">
        <v>17</v>
      </c>
      <c r="C12" s="3" t="s">
        <v>358</v>
      </c>
      <c r="G12" s="3">
        <v>0</v>
      </c>
      <c r="H12" s="3">
        <v>4.0899999999999998E-6</v>
      </c>
      <c r="L12" s="3" t="s">
        <v>75</v>
      </c>
    </row>
    <row r="13" spans="1:12">
      <c r="A13" s="3" t="s">
        <v>338</v>
      </c>
      <c r="B13" s="3" t="s">
        <v>17</v>
      </c>
      <c r="C13" s="3" t="s">
        <v>359</v>
      </c>
      <c r="G13" s="3">
        <v>8.9979999999999992E-6</v>
      </c>
      <c r="H13" s="3">
        <v>4.0729999999999998E-6</v>
      </c>
      <c r="L13" s="3" t="s">
        <v>75</v>
      </c>
    </row>
    <row r="17" spans="3:16">
      <c r="C17" s="5" t="s">
        <v>36</v>
      </c>
      <c r="E17" s="3">
        <f>SUM(E2:E13)</f>
        <v>3</v>
      </c>
      <c r="F17" s="3">
        <f t="shared" ref="F17:H17" si="1">SUM(F2:F13)</f>
        <v>1.0615711252653928E-4</v>
      </c>
      <c r="G17" s="3">
        <f t="shared" si="1"/>
        <v>8.0722999999999993E-5</v>
      </c>
      <c r="H17" s="3">
        <f t="shared" si="1"/>
        <v>9.9858000000000005E-5</v>
      </c>
      <c r="M17" s="6" t="s">
        <v>37</v>
      </c>
      <c r="O17" s="5" t="s">
        <v>38</v>
      </c>
      <c r="P17" s="5" t="s">
        <v>39</v>
      </c>
    </row>
    <row r="18" spans="3:16">
      <c r="M18" s="7"/>
      <c r="O18" s="3">
        <v>111678</v>
      </c>
      <c r="P18" s="3">
        <v>246212</v>
      </c>
    </row>
    <row r="19" spans="3:16">
      <c r="M19" s="11"/>
      <c r="O19" s="3">
        <f>G17*O18</f>
        <v>9.0149831939999991</v>
      </c>
      <c r="P19" s="3">
        <f>H17*P18</f>
        <v>24.586237896</v>
      </c>
    </row>
    <row r="20" spans="3:16">
      <c r="F20" s="3">
        <v>1.0615699999999999E-4</v>
      </c>
      <c r="G20" s="3">
        <v>2.1892999999999999E-5</v>
      </c>
      <c r="H20" s="3">
        <v>3.1020400000000001E-4</v>
      </c>
      <c r="J20" s="3">
        <f>F20*F20*100000</f>
        <v>1.1269308648999999E-3</v>
      </c>
      <c r="K20" s="8">
        <f t="shared" ref="K20:L20" si="2">G20*G20*100000</f>
        <v>4.7930344899999989E-5</v>
      </c>
      <c r="L20" s="3">
        <f t="shared" si="2"/>
        <v>9.6226521616000014E-3</v>
      </c>
      <c r="O20" s="5" t="s">
        <v>40</v>
      </c>
    </row>
    <row r="21" spans="3:16">
      <c r="K21" s="8"/>
      <c r="O21" s="3" t="s">
        <v>114</v>
      </c>
    </row>
    <row r="22" spans="3:16">
      <c r="F22" s="3">
        <v>8.0588999999999997E-5</v>
      </c>
      <c r="G22" s="3">
        <v>3.6850999999999997E-5</v>
      </c>
      <c r="H22" s="3">
        <v>1.52977E-4</v>
      </c>
      <c r="J22" s="3">
        <f>F22*F22*100000</f>
        <v>6.4945869209999992E-4</v>
      </c>
      <c r="K22" s="8">
        <f t="shared" ref="K22:L22" si="3">G22*G22*100000</f>
        <v>1.3579962009999997E-4</v>
      </c>
      <c r="L22" s="3">
        <f t="shared" si="3"/>
        <v>2.3401962529000001E-3</v>
      </c>
      <c r="O22" s="3">
        <v>28260</v>
      </c>
    </row>
    <row r="23" spans="3:16">
      <c r="K23" s="8"/>
      <c r="O23" s="3">
        <v>3</v>
      </c>
    </row>
    <row r="24" spans="3:16">
      <c r="F24" s="3">
        <v>1.01539E-4</v>
      </c>
      <c r="G24" s="3">
        <v>6.5710999999999995E-5</v>
      </c>
      <c r="H24" s="3">
        <v>1.49887E-4</v>
      </c>
      <c r="J24" s="3">
        <f>F24*F24*100000</f>
        <v>1.0310168521000002E-3</v>
      </c>
      <c r="K24" s="8">
        <f t="shared" ref="K24:L24" si="4">G24*G24*100000</f>
        <v>4.3179355209999992E-4</v>
      </c>
      <c r="L24" s="3">
        <f t="shared" si="4"/>
        <v>2.2466112768999998E-3</v>
      </c>
    </row>
  </sheetData>
  <phoneticPr fontId="2" type="noConversion"/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B9AB4-17A8-B84D-A534-E3D8D6C86102}">
  <sheetPr codeName="Sheet19"/>
  <dimension ref="A1:P101"/>
  <sheetViews>
    <sheetView workbookViewId="0">
      <selection activeCell="A2" sqref="A2"/>
    </sheetView>
  </sheetViews>
  <sheetFormatPr baseColWidth="10" defaultRowHeight="15"/>
  <cols>
    <col min="1" max="1" width="20.1640625" style="3" customWidth="1"/>
    <col min="2" max="2" width="17.33203125" style="3" customWidth="1"/>
    <col min="3" max="3" width="13.6640625" style="3" customWidth="1"/>
    <col min="4" max="5" width="10.83203125" style="3"/>
    <col min="6" max="8" width="12" style="3" bestFit="1" customWidth="1"/>
    <col min="9" max="9" width="10.33203125" style="3" customWidth="1"/>
    <col min="10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360</v>
      </c>
      <c r="B2" s="3" t="s">
        <v>361</v>
      </c>
      <c r="C2" s="3" t="s">
        <v>362</v>
      </c>
      <c r="D2" s="3" t="s">
        <v>15</v>
      </c>
      <c r="E2" s="3">
        <v>1</v>
      </c>
      <c r="F2" s="4">
        <f>E2/28260</f>
        <v>3.5385704175513094E-5</v>
      </c>
      <c r="L2" s="3" t="s">
        <v>16</v>
      </c>
    </row>
    <row r="3" spans="1:16">
      <c r="A3" s="3" t="s">
        <v>360</v>
      </c>
      <c r="B3" s="3" t="s">
        <v>363</v>
      </c>
      <c r="C3" s="3" t="s">
        <v>364</v>
      </c>
      <c r="D3" s="3" t="s">
        <v>15</v>
      </c>
      <c r="E3" s="3">
        <v>1</v>
      </c>
      <c r="F3" s="4">
        <f>E3/28260</f>
        <v>3.5385704175513094E-5</v>
      </c>
      <c r="L3" s="3" t="s">
        <v>21</v>
      </c>
    </row>
    <row r="4" spans="1:16">
      <c r="A4" s="3" t="s">
        <v>360</v>
      </c>
      <c r="B4" s="3" t="s">
        <v>365</v>
      </c>
      <c r="C4" s="3" t="s">
        <v>366</v>
      </c>
      <c r="D4" s="3" t="s">
        <v>15</v>
      </c>
      <c r="E4" s="3">
        <v>13</v>
      </c>
      <c r="F4" s="4">
        <f>E4/28260</f>
        <v>4.6001415428167019E-4</v>
      </c>
      <c r="G4" s="3">
        <v>8.9539999999999993E-6</v>
      </c>
      <c r="H4" s="3">
        <v>4.0609999999999997E-6</v>
      </c>
      <c r="L4" s="3" t="s">
        <v>21</v>
      </c>
    </row>
    <row r="5" spans="1:16">
      <c r="A5" s="3" t="s">
        <v>360</v>
      </c>
      <c r="B5" s="3" t="s">
        <v>367</v>
      </c>
      <c r="C5" s="3" t="s">
        <v>368</v>
      </c>
      <c r="G5" s="3">
        <v>3.5930000000000003E-5</v>
      </c>
      <c r="H5" s="3">
        <v>1.63E-5</v>
      </c>
      <c r="I5" s="3" t="s">
        <v>24</v>
      </c>
      <c r="J5" s="3" t="s">
        <v>341</v>
      </c>
    </row>
    <row r="6" spans="1:16">
      <c r="A6" s="3" t="s">
        <v>360</v>
      </c>
      <c r="B6" s="3" t="s">
        <v>369</v>
      </c>
      <c r="C6" s="3" t="s">
        <v>370</v>
      </c>
      <c r="G6" s="3">
        <v>8.9570000000000008E-6</v>
      </c>
      <c r="H6" s="3">
        <v>4.0620000000000002E-6</v>
      </c>
      <c r="L6" s="3" t="s">
        <v>16</v>
      </c>
    </row>
    <row r="7" spans="1:16">
      <c r="A7" s="3" t="s">
        <v>360</v>
      </c>
      <c r="B7" s="3" t="s">
        <v>371</v>
      </c>
      <c r="C7" s="3" t="s">
        <v>372</v>
      </c>
      <c r="G7" s="3">
        <v>8.9930000000000001E-6</v>
      </c>
      <c r="H7" s="3">
        <v>4.0729999999999998E-6</v>
      </c>
      <c r="L7" s="3" t="s">
        <v>16</v>
      </c>
    </row>
    <row r="8" spans="1:16">
      <c r="A8" s="3" t="s">
        <v>360</v>
      </c>
      <c r="B8" s="3" t="s">
        <v>17</v>
      </c>
      <c r="C8" s="3" t="s">
        <v>373</v>
      </c>
      <c r="G8" s="3">
        <v>9.0010000000000007E-6</v>
      </c>
      <c r="H8" s="3">
        <v>4.0759999999999996E-6</v>
      </c>
      <c r="L8" s="3" t="s">
        <v>35</v>
      </c>
    </row>
    <row r="9" spans="1:16">
      <c r="A9" s="3" t="s">
        <v>360</v>
      </c>
      <c r="B9" s="3" t="s">
        <v>17</v>
      </c>
      <c r="C9" s="3" t="s">
        <v>374</v>
      </c>
      <c r="G9" s="3">
        <v>9.0000000000000002E-6</v>
      </c>
      <c r="H9" s="3">
        <v>4.0749999999999999E-6</v>
      </c>
      <c r="L9" s="3" t="s">
        <v>35</v>
      </c>
    </row>
    <row r="13" spans="1:16">
      <c r="C13" s="5" t="s">
        <v>36</v>
      </c>
      <c r="E13" s="3">
        <f>SUM(E2:E12)</f>
        <v>15</v>
      </c>
      <c r="F13" s="3">
        <f t="shared" ref="F13:H13" si="0">SUM(F2:F12)</f>
        <v>5.3078556263269638E-4</v>
      </c>
      <c r="G13" s="3">
        <f t="shared" si="0"/>
        <v>8.0835000000000008E-5</v>
      </c>
      <c r="H13" s="3">
        <f t="shared" si="0"/>
        <v>3.6646999999999997E-5</v>
      </c>
      <c r="M13" s="6" t="s">
        <v>37</v>
      </c>
      <c r="O13" s="5" t="s">
        <v>38</v>
      </c>
      <c r="P13" s="5" t="s">
        <v>39</v>
      </c>
    </row>
    <row r="14" spans="1:16">
      <c r="M14" s="7"/>
      <c r="O14" s="3">
        <v>111688</v>
      </c>
      <c r="P14" s="3">
        <v>246224</v>
      </c>
    </row>
    <row r="15" spans="1:16">
      <c r="O15" s="3">
        <f>O14*G13</f>
        <v>9.0282994800000012</v>
      </c>
      <c r="P15" s="3">
        <f>P14*H13</f>
        <v>9.0233709279999985</v>
      </c>
    </row>
    <row r="16" spans="1:16">
      <c r="F16" s="3">
        <v>5.30786E-4</v>
      </c>
      <c r="G16" s="3">
        <v>2.97106E-4</v>
      </c>
      <c r="H16" s="3">
        <v>8.7529899999999996E-4</v>
      </c>
      <c r="J16" s="3">
        <f>F16*F16*100000</f>
        <v>2.8173377779600002E-2</v>
      </c>
      <c r="K16" s="3">
        <f t="shared" ref="K16:L16" si="1">G16*G16*100000</f>
        <v>8.8271975236000003E-3</v>
      </c>
      <c r="L16" s="3">
        <f t="shared" si="1"/>
        <v>7.6614833940099991E-2</v>
      </c>
      <c r="O16" s="3" t="s">
        <v>40</v>
      </c>
    </row>
    <row r="17" spans="6:15">
      <c r="O17" s="3" t="s">
        <v>149</v>
      </c>
    </row>
    <row r="18" spans="6:15">
      <c r="F18" s="3">
        <v>8.0581999999999995E-5</v>
      </c>
      <c r="G18" s="3">
        <v>3.6847999999999997E-5</v>
      </c>
      <c r="H18" s="3">
        <v>1.5296299999999999E-4</v>
      </c>
      <c r="J18" s="3">
        <f>F18*F18*100000</f>
        <v>6.4934587239999985E-4</v>
      </c>
      <c r="K18" s="3">
        <f t="shared" ref="K18:L18" si="2">G18*G18*100000</f>
        <v>1.3577751039999997E-4</v>
      </c>
      <c r="L18" s="3">
        <f t="shared" si="2"/>
        <v>2.3397679368999998E-3</v>
      </c>
      <c r="O18" s="3">
        <v>28260</v>
      </c>
    </row>
    <row r="19" spans="6:15">
      <c r="O19" s="3">
        <v>15</v>
      </c>
    </row>
    <row r="20" spans="6:15">
      <c r="F20" s="3">
        <v>3.6551999999999998E-5</v>
      </c>
      <c r="G20" s="3">
        <v>1.6714E-5</v>
      </c>
      <c r="H20" s="3">
        <v>6.9386000000000003E-5</v>
      </c>
      <c r="J20" s="3">
        <f>F20*F20*100000</f>
        <v>1.3360487039999999E-4</v>
      </c>
      <c r="K20" s="3">
        <f t="shared" ref="K20:L20" si="3">G20*G20*100000</f>
        <v>2.79357796E-5</v>
      </c>
      <c r="L20" s="3">
        <f t="shared" si="3"/>
        <v>4.8144169959999999E-4</v>
      </c>
    </row>
    <row r="100" spans="6:8">
      <c r="F100" s="4">
        <f>SUM(F1:F99)</f>
        <v>1.7094911252653927E-3</v>
      </c>
      <c r="G100" s="4">
        <f t="shared" ref="G100:H100" si="4">SUM(G1:G99)</f>
        <v>5.1233800000000009E-4</v>
      </c>
      <c r="H100" s="4">
        <f t="shared" si="4"/>
        <v>1.1709420000000001E-3</v>
      </c>
    </row>
    <row r="101" spans="6:8">
      <c r="F101" s="3">
        <f>F100*F100</f>
        <v>2.9223599073611385E-6</v>
      </c>
      <c r="G101" s="3">
        <f t="shared" ref="G101:H101" si="5">G100*G100</f>
        <v>2.6249022624400011E-7</v>
      </c>
      <c r="H101" s="3">
        <f t="shared" si="5"/>
        <v>1.3711051673640002E-6</v>
      </c>
    </row>
  </sheetData>
  <phoneticPr fontId="2" type="noConversion"/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C9ABB-DCA2-5B49-82BF-31FDC1620121}">
  <sheetPr codeName="Sheet20"/>
  <dimension ref="A1:P22"/>
  <sheetViews>
    <sheetView workbookViewId="0">
      <selection activeCell="A2" sqref="A2"/>
    </sheetView>
  </sheetViews>
  <sheetFormatPr baseColWidth="10" defaultRowHeight="15"/>
  <cols>
    <col min="1" max="1" width="18.83203125" style="3" customWidth="1"/>
    <col min="2" max="2" width="18" style="3" customWidth="1"/>
    <col min="3" max="3" width="14.5" style="3" customWidth="1"/>
    <col min="4" max="5" width="10.83203125" style="3"/>
    <col min="6" max="8" width="12" style="3" bestFit="1" customWidth="1"/>
    <col min="9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375</v>
      </c>
      <c r="B2" s="3" t="s">
        <v>376</v>
      </c>
      <c r="C2" s="3" t="s">
        <v>377</v>
      </c>
      <c r="D2" s="3" t="s">
        <v>81</v>
      </c>
      <c r="E2" s="3">
        <v>1</v>
      </c>
      <c r="F2" s="4">
        <f>E2/27798</f>
        <v>3.5973811065544285E-5</v>
      </c>
      <c r="G2" s="3">
        <v>9.0280000000000006E-6</v>
      </c>
      <c r="H2" s="3">
        <v>4.0810000000000004E-6</v>
      </c>
      <c r="I2" s="3" t="s">
        <v>24</v>
      </c>
      <c r="J2" s="3" t="s">
        <v>25</v>
      </c>
    </row>
    <row r="3" spans="1:16">
      <c r="A3" s="3" t="s">
        <v>375</v>
      </c>
      <c r="B3" s="3" t="s">
        <v>378</v>
      </c>
      <c r="C3" s="3" t="s">
        <v>379</v>
      </c>
      <c r="D3" s="3" t="s">
        <v>15</v>
      </c>
      <c r="E3" s="3">
        <v>1</v>
      </c>
      <c r="F3" s="4">
        <f t="shared" ref="F3:F4" si="0">E3/27798</f>
        <v>3.5973811065544285E-5</v>
      </c>
      <c r="L3" s="3" t="s">
        <v>21</v>
      </c>
    </row>
    <row r="4" spans="1:16">
      <c r="A4" s="3" t="s">
        <v>375</v>
      </c>
      <c r="B4" s="3" t="s">
        <v>380</v>
      </c>
      <c r="C4" s="3" t="s">
        <v>381</v>
      </c>
      <c r="D4" s="3" t="s">
        <v>15</v>
      </c>
      <c r="E4" s="3">
        <v>2</v>
      </c>
      <c r="F4" s="4">
        <f t="shared" si="0"/>
        <v>7.1947622131088569E-5</v>
      </c>
      <c r="G4" s="3">
        <v>2.686E-5</v>
      </c>
      <c r="H4" s="3">
        <v>1.218E-5</v>
      </c>
      <c r="L4" s="3" t="s">
        <v>21</v>
      </c>
    </row>
    <row r="5" spans="1:16">
      <c r="A5" s="3" t="s">
        <v>375</v>
      </c>
      <c r="B5" s="3" t="s">
        <v>382</v>
      </c>
      <c r="C5" s="3" t="s">
        <v>383</v>
      </c>
      <c r="G5" s="3">
        <v>0</v>
      </c>
      <c r="H5" s="3">
        <v>4.0790000000000002E-6</v>
      </c>
      <c r="L5" s="3" t="s">
        <v>16</v>
      </c>
    </row>
    <row r="6" spans="1:16">
      <c r="A6" s="3" t="s">
        <v>375</v>
      </c>
      <c r="B6" s="3" t="s">
        <v>384</v>
      </c>
      <c r="C6" s="3" t="s">
        <v>385</v>
      </c>
      <c r="G6" s="3">
        <v>0</v>
      </c>
      <c r="H6" s="3">
        <v>4.0609999999999997E-6</v>
      </c>
      <c r="L6" s="3" t="s">
        <v>16</v>
      </c>
    </row>
    <row r="7" spans="1:16">
      <c r="A7" s="3" t="s">
        <v>375</v>
      </c>
      <c r="B7" s="3" t="s">
        <v>386</v>
      </c>
      <c r="C7" s="3" t="s">
        <v>387</v>
      </c>
      <c r="G7" s="3">
        <v>9.1160000000000005E-6</v>
      </c>
      <c r="H7" s="3">
        <v>4.1200000000000004E-6</v>
      </c>
      <c r="L7" s="3" t="s">
        <v>16</v>
      </c>
    </row>
    <row r="8" spans="1:16">
      <c r="A8" s="3" t="s">
        <v>375</v>
      </c>
      <c r="B8" s="3" t="s">
        <v>388</v>
      </c>
      <c r="C8" s="3" t="s">
        <v>389</v>
      </c>
      <c r="G8" s="3">
        <v>8.9509999999999995E-6</v>
      </c>
      <c r="H8" s="3">
        <v>4.0609999999999997E-6</v>
      </c>
      <c r="L8" s="3" t="s">
        <v>16</v>
      </c>
    </row>
    <row r="9" spans="1:16">
      <c r="A9" s="3" t="s">
        <v>375</v>
      </c>
      <c r="B9" s="3" t="s">
        <v>390</v>
      </c>
      <c r="C9" s="3" t="s">
        <v>391</v>
      </c>
      <c r="G9" s="3">
        <v>1.7920000000000001E-5</v>
      </c>
      <c r="H9" s="3">
        <v>8.1259999999999998E-6</v>
      </c>
      <c r="L9" s="3" t="s">
        <v>16</v>
      </c>
    </row>
    <row r="10" spans="1:16">
      <c r="A10" s="3" t="s">
        <v>375</v>
      </c>
      <c r="B10" s="3" t="s">
        <v>392</v>
      </c>
      <c r="C10" s="3" t="s">
        <v>393</v>
      </c>
      <c r="G10" s="3">
        <v>8.9609999999999994E-6</v>
      </c>
      <c r="H10" s="3">
        <v>4.0629999999999999E-6</v>
      </c>
      <c r="L10" s="3" t="s">
        <v>16</v>
      </c>
    </row>
    <row r="11" spans="1:16">
      <c r="A11" s="3" t="s">
        <v>375</v>
      </c>
      <c r="B11" s="3" t="s">
        <v>17</v>
      </c>
      <c r="C11" s="3" t="s">
        <v>394</v>
      </c>
      <c r="G11" s="3">
        <v>0</v>
      </c>
      <c r="H11" s="3">
        <v>1.092E-5</v>
      </c>
      <c r="L11" s="3" t="s">
        <v>35</v>
      </c>
    </row>
    <row r="15" spans="1:16">
      <c r="C15" s="5" t="s">
        <v>36</v>
      </c>
      <c r="E15" s="3">
        <f>SUM(E2:E14)</f>
        <v>4</v>
      </c>
      <c r="F15" s="3">
        <f t="shared" ref="F15:H15" si="1">SUM(F2:F14)</f>
        <v>1.4389524426217714E-4</v>
      </c>
      <c r="G15" s="3">
        <f t="shared" si="1"/>
        <v>8.0835999999999997E-5</v>
      </c>
      <c r="H15" s="3">
        <f t="shared" si="1"/>
        <v>5.5691000000000006E-5</v>
      </c>
      <c r="M15" s="6" t="s">
        <v>37</v>
      </c>
      <c r="O15" s="5" t="s">
        <v>38</v>
      </c>
      <c r="P15" s="5" t="s">
        <v>39</v>
      </c>
    </row>
    <row r="16" spans="1:16">
      <c r="M16" s="7"/>
      <c r="O16" s="3">
        <v>111710</v>
      </c>
      <c r="P16" s="3">
        <v>246256</v>
      </c>
    </row>
    <row r="17" spans="6:16">
      <c r="M17" s="11"/>
      <c r="O17" s="3">
        <f>O16*G15</f>
        <v>9.0301895600000002</v>
      </c>
      <c r="P17" s="3">
        <f>P16*H15</f>
        <v>13.714242896000002</v>
      </c>
    </row>
    <row r="18" spans="6:16">
      <c r="F18" s="3">
        <v>1.41543E-4</v>
      </c>
      <c r="G18" s="3">
        <v>3.8566999999999999E-5</v>
      </c>
      <c r="H18" s="3">
        <v>3.6236599999999998E-4</v>
      </c>
      <c r="J18" s="3">
        <f>F18*F18*100000</f>
        <v>2.0034420849E-3</v>
      </c>
      <c r="K18" s="3">
        <f t="shared" ref="K18:L18" si="2">G18*G18*100000</f>
        <v>1.4874134889999999E-4</v>
      </c>
      <c r="L18" s="3">
        <f t="shared" si="2"/>
        <v>1.3130911795599998E-2</v>
      </c>
      <c r="O18" s="5" t="s">
        <v>40</v>
      </c>
    </row>
    <row r="19" spans="6:16">
      <c r="J19" s="10"/>
      <c r="O19" s="3" t="s">
        <v>337</v>
      </c>
    </row>
    <row r="20" spans="6:16">
      <c r="F20" s="3">
        <v>8.0566000000000001E-5</v>
      </c>
      <c r="G20" s="3">
        <v>3.684E-5</v>
      </c>
      <c r="H20" s="3">
        <v>1.5293300000000001E-4</v>
      </c>
      <c r="J20" s="3">
        <f>F20*F20*100000</f>
        <v>6.4908803559999997E-4</v>
      </c>
      <c r="K20" s="3">
        <f t="shared" ref="K20:L20" si="3">G20*G20*100000</f>
        <v>1.3571855999999999E-4</v>
      </c>
      <c r="L20" s="3">
        <f t="shared" si="3"/>
        <v>2.3388502489000004E-3</v>
      </c>
      <c r="O20" s="3">
        <v>28260</v>
      </c>
    </row>
    <row r="21" spans="6:16">
      <c r="J21" s="10"/>
      <c r="O21" s="3">
        <v>4</v>
      </c>
    </row>
    <row r="22" spans="6:16">
      <c r="F22" s="3">
        <v>5.6851000000000002E-5</v>
      </c>
      <c r="G22" s="3">
        <v>3.1081999999999998E-5</v>
      </c>
      <c r="H22" s="3">
        <v>9.5384999999999996E-5</v>
      </c>
      <c r="J22" s="3">
        <f>F22*F22*100000</f>
        <v>3.2320362010000004E-4</v>
      </c>
      <c r="K22" s="3">
        <f t="shared" ref="K22:L22" si="4">G22*G22*100000</f>
        <v>9.6609072399999986E-5</v>
      </c>
      <c r="L22" s="3">
        <f t="shared" si="4"/>
        <v>9.0982982249999999E-4</v>
      </c>
    </row>
  </sheetData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E50E1-571F-0340-BFE3-2C93DBB0919D}">
  <sheetPr codeName="Sheet2"/>
  <dimension ref="A1:P400"/>
  <sheetViews>
    <sheetView workbookViewId="0">
      <selection activeCell="A2" sqref="A2"/>
    </sheetView>
  </sheetViews>
  <sheetFormatPr baseColWidth="10" defaultColWidth="9.1640625" defaultRowHeight="15"/>
  <cols>
    <col min="1" max="1" width="19.5" style="3" customWidth="1"/>
    <col min="2" max="2" width="17.5" style="3" customWidth="1"/>
    <col min="3" max="3" width="16.5" style="3" customWidth="1"/>
    <col min="4" max="4" width="10.5" style="3" customWidth="1"/>
    <col min="5" max="5" width="11.6640625" style="3" customWidth="1"/>
    <col min="6" max="6" width="10.1640625" style="3" customWidth="1"/>
    <col min="7" max="7" width="12.1640625" style="3" customWidth="1"/>
    <col min="8" max="8" width="12.5" style="3" customWidth="1"/>
    <col min="9" max="9" width="9.1640625" style="3"/>
    <col min="10" max="10" width="11.33203125" style="3" customWidth="1"/>
    <col min="11" max="11" width="10.83203125" style="3" customWidth="1"/>
    <col min="12" max="12" width="10" style="3" customWidth="1"/>
    <col min="13" max="16384" width="9.16406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16" t="s">
        <v>395</v>
      </c>
      <c r="B2" s="16" t="s">
        <v>396</v>
      </c>
      <c r="C2" s="16" t="s">
        <v>397</v>
      </c>
      <c r="D2" s="17" t="s">
        <v>341</v>
      </c>
      <c r="E2" s="18"/>
      <c r="F2" s="18"/>
      <c r="G2" s="16"/>
      <c r="H2" s="16"/>
      <c r="I2" s="16" t="s">
        <v>24</v>
      </c>
      <c r="J2" s="16" t="s">
        <v>25</v>
      </c>
      <c r="K2" s="16"/>
      <c r="L2" s="16"/>
    </row>
    <row r="3" spans="1:12">
      <c r="A3" s="16" t="s">
        <v>395</v>
      </c>
      <c r="B3" s="16" t="s">
        <v>398</v>
      </c>
      <c r="C3" s="16" t="s">
        <v>399</v>
      </c>
      <c r="D3" s="16"/>
      <c r="E3" s="18"/>
      <c r="F3" s="18"/>
      <c r="G3" s="16"/>
      <c r="H3" s="16"/>
      <c r="I3" s="16"/>
      <c r="J3" s="16" t="s">
        <v>55</v>
      </c>
      <c r="K3" s="16"/>
      <c r="L3" s="16"/>
    </row>
    <row r="4" spans="1:12">
      <c r="A4" s="16" t="s">
        <v>395</v>
      </c>
      <c r="B4" s="17" t="s">
        <v>400</v>
      </c>
      <c r="C4" s="17" t="s">
        <v>401</v>
      </c>
      <c r="G4" s="3">
        <v>8.9509999999999995E-6</v>
      </c>
      <c r="H4" s="3">
        <v>4.0609999999999997E-6</v>
      </c>
      <c r="I4" s="3" t="s">
        <v>24</v>
      </c>
    </row>
    <row r="5" spans="1:12">
      <c r="A5" s="16" t="s">
        <v>395</v>
      </c>
      <c r="B5" s="17" t="s">
        <v>402</v>
      </c>
      <c r="C5" s="17" t="s">
        <v>403</v>
      </c>
      <c r="G5" s="3">
        <v>0</v>
      </c>
      <c r="H5" s="3">
        <v>7.0820000000000001E-6</v>
      </c>
      <c r="L5" s="3" t="s">
        <v>16</v>
      </c>
    </row>
    <row r="6" spans="1:12">
      <c r="A6" s="16" t="s">
        <v>395</v>
      </c>
      <c r="B6" s="17" t="s">
        <v>404</v>
      </c>
      <c r="C6" s="17" t="s">
        <v>405</v>
      </c>
      <c r="G6" s="3">
        <v>1.927E-5</v>
      </c>
      <c r="H6" s="3">
        <v>7.0820000000000001E-6</v>
      </c>
      <c r="L6" s="3" t="s">
        <v>16</v>
      </c>
    </row>
    <row r="7" spans="1:12">
      <c r="A7" s="16" t="s">
        <v>395</v>
      </c>
      <c r="B7" s="17" t="s">
        <v>406</v>
      </c>
      <c r="C7" s="17" t="s">
        <v>407</v>
      </c>
      <c r="G7" s="3">
        <v>0</v>
      </c>
      <c r="H7" s="3">
        <v>8.2670000000000006E-6</v>
      </c>
      <c r="L7" s="3" t="s">
        <v>16</v>
      </c>
    </row>
    <row r="8" spans="1:12">
      <c r="A8" s="16" t="s">
        <v>395</v>
      </c>
      <c r="B8" s="17" t="s">
        <v>408</v>
      </c>
      <c r="C8" s="17" t="s">
        <v>409</v>
      </c>
      <c r="G8" s="3">
        <v>9.1719999999999996E-6</v>
      </c>
      <c r="H8" s="3">
        <v>8.2560000000000002E-6</v>
      </c>
      <c r="L8" s="3" t="s">
        <v>16</v>
      </c>
    </row>
    <row r="9" spans="1:12">
      <c r="A9" s="16" t="s">
        <v>395</v>
      </c>
      <c r="B9" s="17" t="s">
        <v>410</v>
      </c>
      <c r="C9" s="17" t="s">
        <v>411</v>
      </c>
      <c r="G9" s="3">
        <v>0</v>
      </c>
      <c r="H9" s="3">
        <v>4.0609999999999997E-6</v>
      </c>
      <c r="L9" s="3" t="s">
        <v>16</v>
      </c>
    </row>
    <row r="10" spans="1:12">
      <c r="A10" s="16" t="s">
        <v>395</v>
      </c>
      <c r="B10" s="17" t="s">
        <v>412</v>
      </c>
      <c r="C10" s="17" t="s">
        <v>413</v>
      </c>
      <c r="G10" s="3">
        <v>0</v>
      </c>
      <c r="H10" s="3">
        <v>4.0609999999999997E-6</v>
      </c>
      <c r="L10" s="3" t="s">
        <v>16</v>
      </c>
    </row>
    <row r="11" spans="1:12">
      <c r="A11" s="16" t="s">
        <v>395</v>
      </c>
      <c r="B11" s="17" t="s">
        <v>414</v>
      </c>
      <c r="C11" s="17" t="s">
        <v>323</v>
      </c>
      <c r="G11" s="3">
        <v>8.9509999999999995E-6</v>
      </c>
      <c r="H11" s="3">
        <v>4.0609999999999997E-6</v>
      </c>
      <c r="L11" s="3" t="s">
        <v>16</v>
      </c>
    </row>
    <row r="12" spans="1:12">
      <c r="A12" s="16" t="s">
        <v>395</v>
      </c>
      <c r="B12" s="17" t="s">
        <v>415</v>
      </c>
      <c r="C12" s="17" t="s">
        <v>416</v>
      </c>
      <c r="L12" s="3" t="s">
        <v>16</v>
      </c>
    </row>
    <row r="13" spans="1:12">
      <c r="A13" s="16" t="s">
        <v>395</v>
      </c>
      <c r="B13" s="3" t="s">
        <v>417</v>
      </c>
      <c r="C13" s="3" t="s">
        <v>418</v>
      </c>
      <c r="G13" s="3">
        <v>8.952E-6</v>
      </c>
      <c r="H13" s="3">
        <v>4.0609999999999997E-6</v>
      </c>
      <c r="L13" s="3" t="s">
        <v>16</v>
      </c>
    </row>
    <row r="14" spans="1:12">
      <c r="A14" s="16" t="s">
        <v>395</v>
      </c>
      <c r="B14" s="3" t="s">
        <v>419</v>
      </c>
      <c r="C14" s="3" t="s">
        <v>420</v>
      </c>
      <c r="G14" s="3">
        <v>8.952E-6</v>
      </c>
      <c r="H14" s="3">
        <v>4.0609999999999997E-6</v>
      </c>
      <c r="L14" s="3" t="s">
        <v>16</v>
      </c>
    </row>
    <row r="15" spans="1:12">
      <c r="A15" s="16" t="s">
        <v>395</v>
      </c>
      <c r="B15" s="3" t="s">
        <v>421</v>
      </c>
      <c r="C15" s="3" t="s">
        <v>422</v>
      </c>
      <c r="G15" s="3">
        <v>8.9609999999999994E-6</v>
      </c>
      <c r="H15" s="3">
        <v>4.0629999999999999E-6</v>
      </c>
      <c r="L15" s="3" t="s">
        <v>35</v>
      </c>
    </row>
    <row r="16" spans="1:12">
      <c r="A16" s="16" t="s">
        <v>395</v>
      </c>
      <c r="B16" s="3" t="s">
        <v>17</v>
      </c>
      <c r="C16" s="3" t="s">
        <v>423</v>
      </c>
      <c r="G16" s="3">
        <v>0</v>
      </c>
      <c r="H16" s="3">
        <v>4.0629999999999999E-6</v>
      </c>
      <c r="J16" s="10"/>
      <c r="L16" s="3" t="s">
        <v>35</v>
      </c>
    </row>
    <row r="17" spans="1:16">
      <c r="A17" s="16" t="s">
        <v>395</v>
      </c>
      <c r="B17" s="3" t="s">
        <v>17</v>
      </c>
      <c r="C17" s="3" t="s">
        <v>111</v>
      </c>
      <c r="G17" s="3">
        <v>8.9509999999999995E-6</v>
      </c>
      <c r="H17" s="3">
        <v>4.0609999999999997E-6</v>
      </c>
      <c r="J17" s="10"/>
      <c r="L17" s="3" t="s">
        <v>75</v>
      </c>
    </row>
    <row r="18" spans="1:16">
      <c r="A18" s="16" t="s">
        <v>395</v>
      </c>
      <c r="B18" s="3" t="s">
        <v>17</v>
      </c>
      <c r="C18" s="3" t="s">
        <v>424</v>
      </c>
      <c r="G18" s="3">
        <v>0</v>
      </c>
      <c r="H18" s="3">
        <v>4.0609999999999997E-6</v>
      </c>
      <c r="L18" s="3" t="s">
        <v>75</v>
      </c>
    </row>
    <row r="22" spans="1:16">
      <c r="C22" s="5" t="s">
        <v>148</v>
      </c>
      <c r="E22" s="3">
        <v>0</v>
      </c>
      <c r="F22" s="3">
        <v>0</v>
      </c>
      <c r="G22" s="3">
        <f>SUM(G2:G18)</f>
        <v>8.2159999999999999E-5</v>
      </c>
      <c r="H22" s="3">
        <f>SUM(H2:H18)</f>
        <v>7.1301000000000001E-5</v>
      </c>
      <c r="M22" s="6" t="s">
        <v>37</v>
      </c>
      <c r="O22" s="5" t="s">
        <v>38</v>
      </c>
      <c r="P22" s="5" t="s">
        <v>39</v>
      </c>
    </row>
    <row r="23" spans="1:16">
      <c r="M23" s="7"/>
      <c r="O23" s="3">
        <v>111716</v>
      </c>
      <c r="P23" s="3">
        <v>246268</v>
      </c>
    </row>
    <row r="24" spans="1:16">
      <c r="M24" s="11"/>
      <c r="O24" s="3">
        <f>O23*G22</f>
        <v>9.1785865599999994</v>
      </c>
      <c r="P24" s="3">
        <f>P23*H22</f>
        <v>17.559154668000001</v>
      </c>
    </row>
    <row r="25" spans="1:16">
      <c r="F25" s="3">
        <v>0</v>
      </c>
      <c r="G25" s="3">
        <v>0</v>
      </c>
      <c r="H25" s="3">
        <v>0</v>
      </c>
      <c r="J25" s="3">
        <f>F25*F25*100000</f>
        <v>0</v>
      </c>
      <c r="K25" s="3">
        <f t="shared" ref="K25:L25" si="0">G25*G25*100000</f>
        <v>0</v>
      </c>
      <c r="L25" s="3">
        <f t="shared" si="0"/>
        <v>0</v>
      </c>
      <c r="O25" s="5" t="s">
        <v>40</v>
      </c>
    </row>
    <row r="26" spans="1:16">
      <c r="O26" s="3" t="s">
        <v>337</v>
      </c>
    </row>
    <row r="27" spans="1:16">
      <c r="F27" s="3">
        <v>8.0561000000000003E-5</v>
      </c>
      <c r="G27" s="3">
        <v>3.6838000000000002E-5</v>
      </c>
      <c r="H27" s="3">
        <v>1.5292499999999999E-4</v>
      </c>
      <c r="J27" s="3">
        <f>F27*F27*100000</f>
        <v>6.4900747209999999E-4</v>
      </c>
      <c r="K27" s="3">
        <f t="shared" ref="K27:L27" si="1">G27*G27*100000</f>
        <v>1.3570382440000002E-4</v>
      </c>
      <c r="L27" s="3">
        <f t="shared" si="1"/>
        <v>2.3386055624999998E-3</v>
      </c>
      <c r="O27" s="3">
        <v>28260</v>
      </c>
    </row>
    <row r="28" spans="1:16">
      <c r="O28" s="3">
        <v>0</v>
      </c>
    </row>
    <row r="29" spans="1:16">
      <c r="F29" s="3">
        <v>7.3090999999999995E-5</v>
      </c>
      <c r="G29" s="3">
        <v>4.3319000000000003E-5</v>
      </c>
      <c r="H29" s="3">
        <v>1.15513E-4</v>
      </c>
      <c r="J29" s="3">
        <f>F29*F29*100000</f>
        <v>5.3422942809999989E-4</v>
      </c>
      <c r="K29" s="3">
        <f t="shared" ref="K29:L29" si="2">G29*G29*100000</f>
        <v>1.8765357610000001E-4</v>
      </c>
      <c r="L29" s="3">
        <f t="shared" si="2"/>
        <v>1.3343253169000001E-3</v>
      </c>
    </row>
    <row r="399" spans="6:8">
      <c r="F399" s="4">
        <f>SUM(F2:F398)</f>
        <v>1.53652E-4</v>
      </c>
      <c r="G399" s="4">
        <f>SUM(G2:G398)</f>
        <v>2.44477E-4</v>
      </c>
      <c r="H399" s="4">
        <f>SUM(H2:H398)</f>
        <v>4.1103999999999999E-4</v>
      </c>
    </row>
    <row r="400" spans="6:8">
      <c r="F400" s="3">
        <f>F399*F399</f>
        <v>2.3608937103999999E-8</v>
      </c>
      <c r="G400" s="3">
        <f>G399*G399</f>
        <v>5.9769003528999996E-8</v>
      </c>
      <c r="H400" s="3">
        <f>H399*H399</f>
        <v>1.6895388160000001E-7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3ED0C-773D-4349-8D7D-E8506B2461A2}">
  <sheetPr codeName="Tabelle21"/>
  <dimension ref="A1:P101"/>
  <sheetViews>
    <sheetView workbookViewId="0">
      <selection activeCell="A2" sqref="A2"/>
    </sheetView>
  </sheetViews>
  <sheetFormatPr baseColWidth="10" defaultRowHeight="15"/>
  <cols>
    <col min="1" max="1" width="23.33203125" style="3" customWidth="1"/>
    <col min="2" max="4" width="10.83203125" style="3"/>
    <col min="5" max="5" width="8.5" style="3" customWidth="1"/>
    <col min="6" max="6" width="12" style="3" bestFit="1" customWidth="1"/>
    <col min="7" max="7" width="10.83203125" style="3"/>
    <col min="8" max="8" width="12" style="3" bestFit="1" customWidth="1"/>
    <col min="9" max="10" width="10.83203125" style="3"/>
    <col min="11" max="11" width="15.33203125" style="3" bestFit="1" customWidth="1"/>
    <col min="12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425</v>
      </c>
      <c r="B2" s="3" t="s">
        <v>426</v>
      </c>
      <c r="C2" s="3" t="s">
        <v>427</v>
      </c>
      <c r="D2" s="3" t="s">
        <v>81</v>
      </c>
      <c r="E2" s="3">
        <v>0</v>
      </c>
      <c r="F2" s="3">
        <v>0</v>
      </c>
      <c r="G2" s="3">
        <v>0</v>
      </c>
      <c r="H2" s="3">
        <v>7.5009999999999998E-6</v>
      </c>
      <c r="I2" s="3" t="s">
        <v>24</v>
      </c>
      <c r="J2" s="3" t="s">
        <v>25</v>
      </c>
    </row>
    <row r="3" spans="1:16">
      <c r="A3" s="3" t="s">
        <v>425</v>
      </c>
      <c r="B3" s="3" t="s">
        <v>17</v>
      </c>
      <c r="C3" s="3" t="s">
        <v>428</v>
      </c>
      <c r="D3" s="3" t="s">
        <v>15</v>
      </c>
      <c r="E3" s="3">
        <v>1</v>
      </c>
      <c r="F3" s="4">
        <f>E3/28260</f>
        <v>3.5385704175513094E-5</v>
      </c>
      <c r="L3" s="3" t="s">
        <v>125</v>
      </c>
    </row>
    <row r="4" spans="1:16">
      <c r="A4" s="3" t="s">
        <v>425</v>
      </c>
      <c r="B4" s="3" t="s">
        <v>429</v>
      </c>
      <c r="C4" s="3" t="s">
        <v>430</v>
      </c>
      <c r="I4" s="3" t="s">
        <v>24</v>
      </c>
      <c r="J4" s="3" t="s">
        <v>25</v>
      </c>
    </row>
    <row r="5" spans="1:16">
      <c r="A5" s="3" t="s">
        <v>425</v>
      </c>
      <c r="B5" s="3" t="s">
        <v>17</v>
      </c>
      <c r="C5" s="3" t="s">
        <v>431</v>
      </c>
      <c r="G5" s="3">
        <v>0</v>
      </c>
      <c r="H5" s="3">
        <v>3.2379999999999998E-5</v>
      </c>
      <c r="L5" s="3" t="s">
        <v>35</v>
      </c>
    </row>
    <row r="6" spans="1:16">
      <c r="A6" s="3" t="s">
        <v>425</v>
      </c>
      <c r="B6" s="3" t="s">
        <v>17</v>
      </c>
      <c r="C6" s="3" t="s">
        <v>432</v>
      </c>
      <c r="G6" s="3">
        <v>6.6740000000000001E-5</v>
      </c>
      <c r="H6" s="3">
        <v>3.2320000000000002E-5</v>
      </c>
      <c r="I6" s="10"/>
      <c r="L6" s="3" t="s">
        <v>75</v>
      </c>
    </row>
    <row r="7" spans="1:16">
      <c r="A7" s="3" t="s">
        <v>425</v>
      </c>
      <c r="B7" s="3" t="s">
        <v>17</v>
      </c>
      <c r="C7" s="3" t="s">
        <v>433</v>
      </c>
      <c r="G7" s="3">
        <v>1.8280000000000001E-5</v>
      </c>
      <c r="H7" s="3">
        <v>7.2699999999999999E-6</v>
      </c>
      <c r="L7" s="3" t="s">
        <v>75</v>
      </c>
    </row>
    <row r="8" spans="1:16">
      <c r="A8" s="3" t="s">
        <v>425</v>
      </c>
      <c r="B8" s="3" t="s">
        <v>17</v>
      </c>
      <c r="C8" s="3" t="s">
        <v>434</v>
      </c>
      <c r="G8" s="3">
        <v>0</v>
      </c>
      <c r="H8" s="3">
        <v>1.4800000000000001E-5</v>
      </c>
      <c r="L8" s="3" t="s">
        <v>75</v>
      </c>
    </row>
    <row r="12" spans="1:16">
      <c r="C12" s="5" t="s">
        <v>36</v>
      </c>
      <c r="E12" s="3">
        <f>SUM(E2:E11)</f>
        <v>1</v>
      </c>
      <c r="F12" s="3">
        <f t="shared" ref="F12:H12" si="0">SUM(F2:F11)</f>
        <v>3.5385704175513094E-5</v>
      </c>
      <c r="G12" s="3">
        <f t="shared" si="0"/>
        <v>8.5019999999999996E-5</v>
      </c>
      <c r="H12" s="3">
        <f t="shared" si="0"/>
        <v>9.4271000000000019E-5</v>
      </c>
      <c r="M12" s="6" t="s">
        <v>37</v>
      </c>
      <c r="O12" s="5" t="s">
        <v>38</v>
      </c>
      <c r="P12" s="5" t="s">
        <v>39</v>
      </c>
    </row>
    <row r="13" spans="1:16">
      <c r="M13" s="7"/>
      <c r="O13" s="3">
        <v>52794</v>
      </c>
      <c r="P13" s="3">
        <v>133312</v>
      </c>
    </row>
    <row r="14" spans="1:16">
      <c r="O14" s="3">
        <f>O13*G12</f>
        <v>4.4885458800000002</v>
      </c>
      <c r="P14" s="3">
        <f>P13*H12</f>
        <v>12.567455552000002</v>
      </c>
    </row>
    <row r="15" spans="1:16">
      <c r="F15" s="3">
        <v>3.5386000000000003E-5</v>
      </c>
      <c r="G15" s="3">
        <v>8.9599999999999998E-7</v>
      </c>
      <c r="H15" s="3">
        <v>1.9714099999999999E-4</v>
      </c>
      <c r="J15" s="9">
        <f>F15*F15*100000</f>
        <v>1.252168996E-4</v>
      </c>
      <c r="K15" s="19">
        <f t="shared" ref="K15:L15" si="1">G15*G15*100000</f>
        <v>8.0281599999999995E-8</v>
      </c>
      <c r="L15" s="9">
        <f t="shared" si="1"/>
        <v>3.8864573880999999E-3</v>
      </c>
      <c r="O15" s="5" t="s">
        <v>40</v>
      </c>
    </row>
    <row r="16" spans="1:16">
      <c r="O16" s="3" t="s">
        <v>41</v>
      </c>
    </row>
    <row r="17" spans="6:15">
      <c r="F17" s="3">
        <v>7.5766000000000006E-5</v>
      </c>
      <c r="G17" s="3">
        <v>2.0644000000000001E-5</v>
      </c>
      <c r="H17" s="3">
        <v>1.9398000000000001E-4</v>
      </c>
      <c r="J17" s="9">
        <f>F17*F17*100000</f>
        <v>5.7404867560000006E-4</v>
      </c>
      <c r="K17" s="9">
        <f t="shared" ref="K17:L17" si="2">G17*G17*100000</f>
        <v>4.2617473600000006E-5</v>
      </c>
      <c r="L17" s="9">
        <f t="shared" si="2"/>
        <v>3.76282404E-3</v>
      </c>
      <c r="O17" s="3">
        <v>28260</v>
      </c>
    </row>
    <row r="18" spans="6:15">
      <c r="O18" s="3">
        <v>1</v>
      </c>
    </row>
    <row r="19" spans="6:15">
      <c r="F19" s="3">
        <v>9.7516000000000006E-5</v>
      </c>
      <c r="G19" s="3">
        <v>5.1924E-5</v>
      </c>
      <c r="H19" s="3">
        <v>1.66749E-4</v>
      </c>
      <c r="J19" s="9">
        <f>F19*F19*100000</f>
        <v>9.5093702560000021E-4</v>
      </c>
      <c r="K19" s="9">
        <f t="shared" ref="K19:L19" si="3">G19*G19*100000</f>
        <v>2.6961017760000002E-4</v>
      </c>
      <c r="L19" s="9">
        <f t="shared" si="3"/>
        <v>2.7805229000999999E-3</v>
      </c>
    </row>
    <row r="100" spans="6:8">
      <c r="F100" s="4">
        <f>SUM(F1:F99)</f>
        <v>2.794394083510262E-4</v>
      </c>
      <c r="G100" s="4">
        <f t="shared" ref="G100:H100" si="4">SUM(G1:G99)</f>
        <v>2.4350400000000002E-4</v>
      </c>
      <c r="H100" s="4">
        <f t="shared" si="4"/>
        <v>7.4641200000000001E-4</v>
      </c>
    </row>
    <row r="101" spans="6:8">
      <c r="F101" s="4">
        <f>F100*F100</f>
        <v>7.8086382939571573E-8</v>
      </c>
      <c r="G101" s="4">
        <f t="shared" ref="G101:H101" si="5">G100*G100</f>
        <v>5.9294198016000007E-8</v>
      </c>
      <c r="H101" s="4">
        <f t="shared" si="5"/>
        <v>5.5713087374399997E-7</v>
      </c>
    </row>
  </sheetData>
  <phoneticPr fontId="2" type="noConversion"/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140DD-88D6-C748-9902-D7914755BA1E}">
  <sheetPr codeName="Sheet12"/>
  <dimension ref="A1:P101"/>
  <sheetViews>
    <sheetView workbookViewId="0">
      <selection activeCell="A2" sqref="A2"/>
    </sheetView>
  </sheetViews>
  <sheetFormatPr baseColWidth="10" defaultRowHeight="15"/>
  <cols>
    <col min="1" max="1" width="20.1640625" style="3" customWidth="1"/>
    <col min="2" max="2" width="18.83203125" style="3" customWidth="1"/>
    <col min="3" max="3" width="15.5" style="3" customWidth="1"/>
    <col min="4" max="5" width="10.83203125" style="3"/>
    <col min="6" max="8" width="12" style="3" bestFit="1" customWidth="1"/>
    <col min="9" max="9" width="9.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457</v>
      </c>
      <c r="B2" s="3" t="s">
        <v>17</v>
      </c>
      <c r="C2" s="3" t="s">
        <v>458</v>
      </c>
      <c r="D2" s="3" t="s">
        <v>15</v>
      </c>
      <c r="E2" s="3">
        <v>1</v>
      </c>
      <c r="F2" s="4">
        <f>E2/28260</f>
        <v>3.5385704175513094E-5</v>
      </c>
      <c r="L2" s="3" t="s">
        <v>125</v>
      </c>
    </row>
    <row r="3" spans="1:12">
      <c r="A3" s="3" t="s">
        <v>457</v>
      </c>
      <c r="B3" s="3" t="s">
        <v>459</v>
      </c>
      <c r="C3" s="3" t="s">
        <v>460</v>
      </c>
      <c r="D3" s="3" t="s">
        <v>15</v>
      </c>
      <c r="E3" s="3">
        <v>2</v>
      </c>
      <c r="F3" s="4">
        <f>E3/28260</f>
        <v>7.0771408351026188E-5</v>
      </c>
      <c r="I3" s="3" t="s">
        <v>24</v>
      </c>
      <c r="J3" s="3" t="s">
        <v>25</v>
      </c>
    </row>
    <row r="4" spans="1:12">
      <c r="A4" s="3" t="s">
        <v>457</v>
      </c>
      <c r="B4" s="3" t="s">
        <v>461</v>
      </c>
      <c r="C4" s="3" t="s">
        <v>462</v>
      </c>
      <c r="J4" s="3" t="s">
        <v>55</v>
      </c>
    </row>
    <row r="5" spans="1:12">
      <c r="A5" s="3" t="s">
        <v>457</v>
      </c>
      <c r="B5" s="3" t="s">
        <v>463</v>
      </c>
      <c r="C5" s="3" t="s">
        <v>464</v>
      </c>
      <c r="J5" s="3" t="s">
        <v>55</v>
      </c>
    </row>
    <row r="6" spans="1:12">
      <c r="A6" s="3" t="s">
        <v>457</v>
      </c>
      <c r="B6" s="3" t="s">
        <v>465</v>
      </c>
      <c r="C6" s="3" t="s">
        <v>466</v>
      </c>
      <c r="I6" s="3" t="s">
        <v>24</v>
      </c>
      <c r="J6" s="3" t="s">
        <v>25</v>
      </c>
    </row>
    <row r="7" spans="1:12">
      <c r="A7" s="3" t="s">
        <v>457</v>
      </c>
      <c r="B7" s="3" t="s">
        <v>467</v>
      </c>
      <c r="C7" s="3" t="s">
        <v>468</v>
      </c>
      <c r="J7" s="3" t="s">
        <v>55</v>
      </c>
    </row>
    <row r="8" spans="1:12">
      <c r="A8" s="3" t="s">
        <v>457</v>
      </c>
      <c r="B8" s="3" t="s">
        <v>469</v>
      </c>
      <c r="C8" s="3" t="s">
        <v>109</v>
      </c>
      <c r="I8" s="3" t="s">
        <v>24</v>
      </c>
      <c r="J8" s="3" t="s">
        <v>25</v>
      </c>
    </row>
    <row r="9" spans="1:12">
      <c r="A9" s="3" t="s">
        <v>457</v>
      </c>
      <c r="B9" s="3" t="s">
        <v>470</v>
      </c>
      <c r="C9" s="3" t="s">
        <v>471</v>
      </c>
      <c r="G9" s="3">
        <v>0</v>
      </c>
      <c r="H9" s="3">
        <v>4.0620000000000002E-6</v>
      </c>
      <c r="I9" s="3" t="s">
        <v>24</v>
      </c>
    </row>
    <row r="10" spans="1:12">
      <c r="A10" s="3" t="s">
        <v>457</v>
      </c>
      <c r="B10" s="3" t="s">
        <v>472</v>
      </c>
      <c r="C10" s="3" t="s">
        <v>473</v>
      </c>
      <c r="G10" s="3">
        <v>8.9560000000000003E-6</v>
      </c>
      <c r="H10" s="3">
        <v>1.219E-5</v>
      </c>
      <c r="L10" s="3" t="s">
        <v>16</v>
      </c>
    </row>
    <row r="11" spans="1:12">
      <c r="A11" s="3" t="s">
        <v>457</v>
      </c>
      <c r="B11" s="3" t="s">
        <v>474</v>
      </c>
      <c r="C11" s="3" t="s">
        <v>475</v>
      </c>
      <c r="G11" s="3">
        <v>8.9570000000000008E-6</v>
      </c>
      <c r="H11" s="3">
        <v>4.0629999999999999E-6</v>
      </c>
      <c r="L11" s="3" t="s">
        <v>16</v>
      </c>
    </row>
    <row r="12" spans="1:12">
      <c r="A12" s="3" t="s">
        <v>457</v>
      </c>
      <c r="B12" s="3" t="s">
        <v>476</v>
      </c>
      <c r="C12" s="3" t="s">
        <v>477</v>
      </c>
      <c r="G12" s="3">
        <v>0</v>
      </c>
      <c r="H12" s="3">
        <v>4.0609999999999997E-6</v>
      </c>
      <c r="L12" s="3" t="s">
        <v>16</v>
      </c>
    </row>
    <row r="13" spans="1:12">
      <c r="A13" s="3" t="s">
        <v>457</v>
      </c>
      <c r="B13" s="3" t="s">
        <v>478</v>
      </c>
      <c r="C13" s="3" t="s">
        <v>479</v>
      </c>
      <c r="G13" s="3">
        <v>8.9619999999999999E-6</v>
      </c>
      <c r="H13" s="3">
        <v>4.0640000000000004E-6</v>
      </c>
      <c r="L13" s="3" t="s">
        <v>16</v>
      </c>
    </row>
    <row r="14" spans="1:12">
      <c r="A14" s="3" t="s">
        <v>457</v>
      </c>
      <c r="B14" s="3" t="s">
        <v>480</v>
      </c>
      <c r="C14" s="3" t="s">
        <v>481</v>
      </c>
      <c r="G14" s="3">
        <v>0</v>
      </c>
      <c r="H14" s="3">
        <v>4.0670000000000002E-6</v>
      </c>
      <c r="L14" s="3" t="s">
        <v>16</v>
      </c>
    </row>
    <row r="15" spans="1:12">
      <c r="A15" s="3" t="s">
        <v>457</v>
      </c>
      <c r="B15" s="3" t="s">
        <v>482</v>
      </c>
      <c r="C15" s="3" t="s">
        <v>483</v>
      </c>
      <c r="G15" s="3">
        <v>8.9770000000000006E-6</v>
      </c>
      <c r="H15" s="3">
        <v>8.1370000000000002E-6</v>
      </c>
      <c r="L15" s="3" t="s">
        <v>16</v>
      </c>
    </row>
    <row r="16" spans="1:12">
      <c r="A16" s="3" t="s">
        <v>457</v>
      </c>
      <c r="B16" s="3" t="s">
        <v>484</v>
      </c>
      <c r="C16" s="3" t="s">
        <v>485</v>
      </c>
      <c r="G16" s="3">
        <v>8.9509999999999995E-6</v>
      </c>
      <c r="H16" s="3">
        <v>4.0609999999999997E-6</v>
      </c>
      <c r="L16" s="3" t="s">
        <v>16</v>
      </c>
    </row>
    <row r="17" spans="1:16">
      <c r="A17" s="3" t="s">
        <v>457</v>
      </c>
      <c r="B17" s="3" t="s">
        <v>486</v>
      </c>
      <c r="C17" s="3" t="s">
        <v>487</v>
      </c>
      <c r="G17" s="3">
        <v>0</v>
      </c>
      <c r="H17" s="3">
        <v>4.0609999999999997E-6</v>
      </c>
      <c r="L17" s="3" t="s">
        <v>16</v>
      </c>
    </row>
    <row r="18" spans="1:16">
      <c r="A18" s="3" t="s">
        <v>457</v>
      </c>
      <c r="B18" s="3" t="s">
        <v>17</v>
      </c>
      <c r="C18" s="3" t="s">
        <v>488</v>
      </c>
      <c r="G18" s="3">
        <v>8.9600000000000006E-6</v>
      </c>
      <c r="H18" s="3">
        <v>4.0640000000000004E-6</v>
      </c>
      <c r="L18" s="3" t="s">
        <v>35</v>
      </c>
    </row>
    <row r="19" spans="1:16">
      <c r="A19" s="3" t="s">
        <v>457</v>
      </c>
      <c r="B19" s="3" t="s">
        <v>17</v>
      </c>
      <c r="C19" s="3" t="s">
        <v>489</v>
      </c>
      <c r="G19" s="3">
        <v>0</v>
      </c>
      <c r="H19" s="3">
        <v>4.0609999999999997E-6</v>
      </c>
      <c r="L19" s="3" t="s">
        <v>35</v>
      </c>
    </row>
    <row r="20" spans="1:16">
      <c r="A20" s="3" t="s">
        <v>457</v>
      </c>
      <c r="B20" s="3" t="s">
        <v>17</v>
      </c>
      <c r="C20" s="3" t="s">
        <v>490</v>
      </c>
      <c r="G20" s="3">
        <v>8.9590000000000001E-6</v>
      </c>
      <c r="H20" s="3">
        <v>4.0629999999999999E-6</v>
      </c>
      <c r="L20" s="3" t="s">
        <v>35</v>
      </c>
    </row>
    <row r="21" spans="1:16">
      <c r="A21" s="3" t="s">
        <v>457</v>
      </c>
      <c r="B21" s="3" t="s">
        <v>17</v>
      </c>
      <c r="C21" s="3" t="s">
        <v>491</v>
      </c>
      <c r="G21" s="3">
        <v>8.952E-6</v>
      </c>
      <c r="H21" s="3">
        <v>4.0609999999999997E-6</v>
      </c>
      <c r="L21" s="3" t="s">
        <v>75</v>
      </c>
    </row>
    <row r="25" spans="1:16">
      <c r="C25" s="5" t="s">
        <v>36</v>
      </c>
      <c r="E25" s="3">
        <f>SUM(E2:E24)</f>
        <v>3</v>
      </c>
      <c r="F25" s="3">
        <f t="shared" ref="F25:H25" si="0">SUM(F2:F24)</f>
        <v>1.0615711252653928E-4</v>
      </c>
      <c r="G25" s="3">
        <f t="shared" si="0"/>
        <v>7.1674000000000005E-5</v>
      </c>
      <c r="H25" s="3">
        <f t="shared" si="0"/>
        <v>6.5015E-5</v>
      </c>
      <c r="M25" s="6" t="s">
        <v>37</v>
      </c>
      <c r="O25" s="5" t="s">
        <v>38</v>
      </c>
      <c r="P25" s="5" t="s">
        <v>39</v>
      </c>
    </row>
    <row r="26" spans="1:16">
      <c r="M26" s="7"/>
      <c r="O26" s="3">
        <v>111674</v>
      </c>
      <c r="P26" s="3">
        <v>246218</v>
      </c>
    </row>
    <row r="27" spans="1:16">
      <c r="O27" s="3">
        <f>O26*G25</f>
        <v>8.0041222760000004</v>
      </c>
      <c r="P27" s="3">
        <f>P26*H25</f>
        <v>16.007863270000001</v>
      </c>
    </row>
    <row r="28" spans="1:16">
      <c r="F28" s="3">
        <v>1.06914E-4</v>
      </c>
      <c r="G28" s="3">
        <v>2.2048999999999998E-5</v>
      </c>
      <c r="H28" s="3">
        <v>3.1241500000000002E-4</v>
      </c>
      <c r="J28" s="3">
        <f>F28*F28*100000</f>
        <v>1.1430603396E-3</v>
      </c>
      <c r="K28" s="3">
        <f t="shared" ref="K28:L28" si="1">G28*G28*100000</f>
        <v>4.8615840099999997E-5</v>
      </c>
      <c r="L28" s="3">
        <f t="shared" si="1"/>
        <v>9.7603132225000007E-3</v>
      </c>
      <c r="O28" s="5" t="s">
        <v>40</v>
      </c>
    </row>
    <row r="29" spans="1:16">
      <c r="O29" s="3" t="s">
        <v>149</v>
      </c>
    </row>
    <row r="30" spans="1:16">
      <c r="F30" s="3">
        <v>7.1637000000000005E-5</v>
      </c>
      <c r="G30" s="3">
        <v>3.0927999999999999E-5</v>
      </c>
      <c r="H30" s="3">
        <v>1.41149E-4</v>
      </c>
      <c r="I30" s="10"/>
      <c r="J30" s="3">
        <f>F30*F30*100000</f>
        <v>5.1318597690000001E-4</v>
      </c>
      <c r="K30" s="3">
        <f t="shared" ref="K30:L30" si="2">G30*G30*100000</f>
        <v>9.5654118399999999E-5</v>
      </c>
      <c r="L30" s="3">
        <f t="shared" si="2"/>
        <v>1.9923040201000001E-3</v>
      </c>
      <c r="O30" s="3">
        <v>28260</v>
      </c>
    </row>
    <row r="31" spans="1:16">
      <c r="K31" s="10"/>
      <c r="O31" s="3">
        <v>3</v>
      </c>
    </row>
    <row r="32" spans="1:16">
      <c r="F32" s="3">
        <v>6.4982999999999998E-5</v>
      </c>
      <c r="G32" s="3">
        <v>3.7144000000000002E-5</v>
      </c>
      <c r="H32" s="3">
        <v>1.0552600000000001E-4</v>
      </c>
      <c r="J32" s="3">
        <f>F32*F32*100000</f>
        <v>4.2227902889999992E-4</v>
      </c>
      <c r="K32" s="3">
        <f t="shared" ref="K32:L32" si="3">G32*G32*100000</f>
        <v>1.3796767360000001E-4</v>
      </c>
      <c r="L32" s="3">
        <f t="shared" si="3"/>
        <v>1.1135736676000001E-3</v>
      </c>
    </row>
    <row r="100" spans="6:8">
      <c r="F100" s="4">
        <f>SUM(F1:F99)</f>
        <v>4.5584822505307857E-4</v>
      </c>
      <c r="G100" s="4">
        <f t="shared" ref="G100:H100" si="4">SUM(G1:G99)</f>
        <v>2.3346900000000001E-4</v>
      </c>
      <c r="H100" s="4">
        <f t="shared" si="4"/>
        <v>6.8911999999999999E-4</v>
      </c>
    </row>
    <row r="101" spans="6:8">
      <c r="F101" s="3">
        <f>F100*F100</f>
        <v>2.0779760428404216E-7</v>
      </c>
      <c r="G101" s="3">
        <f t="shared" ref="G101:H101" si="5">G100*G100</f>
        <v>5.4507773961000004E-8</v>
      </c>
      <c r="H101" s="3">
        <f t="shared" si="5"/>
        <v>4.748863744E-7</v>
      </c>
    </row>
  </sheetData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9170D-E82E-5948-A4CB-1032A2F4B9DE}">
  <sheetPr codeName="Sheet14"/>
  <dimension ref="A1:P101"/>
  <sheetViews>
    <sheetView workbookViewId="0">
      <selection activeCell="A2" sqref="A2"/>
    </sheetView>
  </sheetViews>
  <sheetFormatPr baseColWidth="10" defaultRowHeight="15"/>
  <cols>
    <col min="1" max="1" width="21" style="3" customWidth="1"/>
    <col min="2" max="2" width="16.5" style="3" customWidth="1"/>
    <col min="3" max="3" width="13.5" style="3" customWidth="1"/>
    <col min="4" max="5" width="10.83203125" style="3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492</v>
      </c>
      <c r="B2" s="3" t="s">
        <v>493</v>
      </c>
      <c r="C2" s="3" t="s">
        <v>494</v>
      </c>
      <c r="D2" s="3" t="s">
        <v>15</v>
      </c>
      <c r="E2" s="3">
        <v>1</v>
      </c>
      <c r="F2" s="4">
        <f>E2/28260</f>
        <v>3.5385704175513094E-5</v>
      </c>
      <c r="L2" s="3" t="s">
        <v>16</v>
      </c>
    </row>
    <row r="3" spans="1:12">
      <c r="A3" s="3" t="s">
        <v>492</v>
      </c>
      <c r="B3" s="3" t="s">
        <v>495</v>
      </c>
      <c r="C3" s="3" t="s">
        <v>496</v>
      </c>
      <c r="G3" s="3">
        <v>0</v>
      </c>
      <c r="H3" s="3">
        <v>1.218E-5</v>
      </c>
      <c r="I3" s="3" t="s">
        <v>24</v>
      </c>
      <c r="J3" s="3" t="s">
        <v>25</v>
      </c>
    </row>
    <row r="4" spans="1:12">
      <c r="A4" s="3" t="s">
        <v>492</v>
      </c>
      <c r="B4" s="3" t="s">
        <v>497</v>
      </c>
      <c r="C4" s="3" t="s">
        <v>295</v>
      </c>
      <c r="J4" s="3" t="s">
        <v>25</v>
      </c>
    </row>
    <row r="5" spans="1:12">
      <c r="A5" s="3" t="s">
        <v>492</v>
      </c>
      <c r="B5" s="3" t="s">
        <v>498</v>
      </c>
      <c r="C5" s="3" t="s">
        <v>499</v>
      </c>
      <c r="G5" s="3">
        <v>0</v>
      </c>
      <c r="H5" s="3">
        <v>1.218E-5</v>
      </c>
      <c r="L5" s="3" t="s">
        <v>16</v>
      </c>
    </row>
    <row r="6" spans="1:12">
      <c r="A6" s="3" t="s">
        <v>492</v>
      </c>
      <c r="B6" s="3" t="s">
        <v>500</v>
      </c>
      <c r="C6" s="3" t="s">
        <v>501</v>
      </c>
      <c r="G6" s="3">
        <v>8.9509999999999995E-6</v>
      </c>
      <c r="H6" s="3">
        <v>4.0609999999999997E-6</v>
      </c>
      <c r="L6" s="3" t="s">
        <v>16</v>
      </c>
    </row>
    <row r="7" spans="1:12">
      <c r="A7" s="3" t="s">
        <v>492</v>
      </c>
      <c r="B7" s="3" t="s">
        <v>502</v>
      </c>
      <c r="C7" s="3" t="s">
        <v>503</v>
      </c>
      <c r="G7" s="3">
        <v>8.9509999999999995E-6</v>
      </c>
      <c r="H7" s="3">
        <v>4.0609999999999997E-6</v>
      </c>
      <c r="L7" s="3" t="s">
        <v>16</v>
      </c>
    </row>
    <row r="8" spans="1:12">
      <c r="A8" s="3" t="s">
        <v>492</v>
      </c>
      <c r="B8" s="3" t="s">
        <v>504</v>
      </c>
      <c r="C8" s="3" t="s">
        <v>505</v>
      </c>
      <c r="G8" s="3">
        <v>8.9509999999999995E-6</v>
      </c>
      <c r="H8" s="3">
        <v>4.0609999999999997E-6</v>
      </c>
      <c r="L8" s="3" t="s">
        <v>16</v>
      </c>
    </row>
    <row r="9" spans="1:12">
      <c r="A9" s="3" t="s">
        <v>492</v>
      </c>
      <c r="B9" s="3" t="s">
        <v>506</v>
      </c>
      <c r="C9" s="3" t="s">
        <v>507</v>
      </c>
      <c r="G9" s="3">
        <v>0</v>
      </c>
      <c r="H9" s="3">
        <v>4.0690000000000003E-6</v>
      </c>
      <c r="L9" s="3" t="s">
        <v>16</v>
      </c>
    </row>
    <row r="10" spans="1:12">
      <c r="A10" s="3" t="s">
        <v>492</v>
      </c>
      <c r="B10" s="3" t="s">
        <v>508</v>
      </c>
      <c r="C10" s="3" t="s">
        <v>509</v>
      </c>
      <c r="G10" s="3">
        <v>1.8029999999999998E-5</v>
      </c>
      <c r="H10" s="3">
        <v>1.226E-5</v>
      </c>
      <c r="L10" s="3" t="s">
        <v>16</v>
      </c>
    </row>
    <row r="11" spans="1:12">
      <c r="A11" s="3" t="s">
        <v>492</v>
      </c>
      <c r="B11" s="3" t="s">
        <v>510</v>
      </c>
      <c r="C11" s="3" t="s">
        <v>511</v>
      </c>
      <c r="G11" s="3">
        <v>8.9509999999999995E-6</v>
      </c>
      <c r="H11" s="3">
        <v>4.0609999999999997E-6</v>
      </c>
      <c r="L11" s="3" t="s">
        <v>16</v>
      </c>
    </row>
    <row r="12" spans="1:12">
      <c r="A12" s="3" t="s">
        <v>492</v>
      </c>
      <c r="B12" s="3" t="s">
        <v>512</v>
      </c>
      <c r="C12" s="3" t="s">
        <v>513</v>
      </c>
      <c r="G12" s="3">
        <v>0</v>
      </c>
      <c r="H12" s="3">
        <v>1.015E-4</v>
      </c>
      <c r="L12" s="3" t="s">
        <v>16</v>
      </c>
    </row>
    <row r="13" spans="1:12">
      <c r="A13" s="3" t="s">
        <v>492</v>
      </c>
      <c r="B13" s="3" t="s">
        <v>514</v>
      </c>
      <c r="C13" s="3" t="s">
        <v>515</v>
      </c>
      <c r="G13" s="3">
        <v>0</v>
      </c>
      <c r="H13" s="3">
        <v>3.6550000000000001E-5</v>
      </c>
      <c r="L13" s="3" t="s">
        <v>16</v>
      </c>
    </row>
    <row r="14" spans="1:12">
      <c r="A14" s="3" t="s">
        <v>492</v>
      </c>
      <c r="B14" s="3" t="s">
        <v>17</v>
      </c>
      <c r="C14" s="3" t="s">
        <v>516</v>
      </c>
      <c r="G14" s="3">
        <v>8.952E-6</v>
      </c>
      <c r="H14" s="3">
        <v>4.0609999999999997E-6</v>
      </c>
      <c r="L14" s="3" t="s">
        <v>35</v>
      </c>
    </row>
    <row r="15" spans="1:12">
      <c r="A15" s="3" t="s">
        <v>492</v>
      </c>
      <c r="B15" s="3" t="s">
        <v>17</v>
      </c>
      <c r="C15" s="3" t="s">
        <v>517</v>
      </c>
      <c r="G15" s="3">
        <v>0</v>
      </c>
      <c r="H15" s="3">
        <v>4.0620000000000002E-6</v>
      </c>
      <c r="L15" s="3" t="s">
        <v>35</v>
      </c>
    </row>
    <row r="16" spans="1:12">
      <c r="A16" s="3" t="s">
        <v>492</v>
      </c>
      <c r="B16" s="3" t="s">
        <v>17</v>
      </c>
      <c r="C16" s="3" t="s">
        <v>518</v>
      </c>
      <c r="G16" s="3">
        <v>0</v>
      </c>
      <c r="H16" s="3">
        <v>4.1139999999999999E-6</v>
      </c>
      <c r="L16" s="3" t="s">
        <v>35</v>
      </c>
    </row>
    <row r="17" spans="1:16">
      <c r="A17" s="3" t="s">
        <v>492</v>
      </c>
      <c r="B17" s="3" t="s">
        <v>17</v>
      </c>
      <c r="C17" s="3" t="s">
        <v>519</v>
      </c>
      <c r="G17" s="3">
        <v>8.9660000000000002E-6</v>
      </c>
      <c r="H17" s="3">
        <v>3.6569999999999997E-5</v>
      </c>
      <c r="L17" s="3" t="s">
        <v>75</v>
      </c>
    </row>
    <row r="21" spans="1:16">
      <c r="C21" s="5" t="s">
        <v>36</v>
      </c>
      <c r="E21" s="3">
        <f>SUM(E2:E20)</f>
        <v>1</v>
      </c>
      <c r="F21" s="3">
        <f t="shared" ref="F21:H21" si="0">SUM(F2:F20)</f>
        <v>3.5385704175513094E-5</v>
      </c>
      <c r="G21" s="3">
        <f t="shared" si="0"/>
        <v>7.1752E-5</v>
      </c>
      <c r="H21" s="3">
        <f t="shared" si="0"/>
        <v>2.4378999999999997E-4</v>
      </c>
      <c r="M21" s="6" t="s">
        <v>37</v>
      </c>
      <c r="O21" s="5" t="s">
        <v>38</v>
      </c>
      <c r="P21" s="5" t="s">
        <v>39</v>
      </c>
    </row>
    <row r="22" spans="1:16">
      <c r="M22" s="7"/>
      <c r="O22" s="3">
        <v>111714</v>
      </c>
      <c r="P22" s="3">
        <v>246248</v>
      </c>
    </row>
    <row r="23" spans="1:16">
      <c r="O23" s="3">
        <f>O22*G21</f>
        <v>8.0157029279999996</v>
      </c>
      <c r="P23" s="3">
        <f>P22*H21</f>
        <v>60.032799919999995</v>
      </c>
    </row>
    <row r="24" spans="1:16">
      <c r="F24" s="3">
        <v>3.5638E-5</v>
      </c>
      <c r="G24" s="3">
        <v>9.02E-7</v>
      </c>
      <c r="H24" s="3">
        <v>1.9854599999999999E-4</v>
      </c>
      <c r="O24" s="5" t="s">
        <v>40</v>
      </c>
    </row>
    <row r="25" spans="1:16">
      <c r="O25" s="3" t="s">
        <v>149</v>
      </c>
    </row>
    <row r="26" spans="1:16">
      <c r="F26" s="3">
        <v>7.1611000000000003E-5</v>
      </c>
      <c r="G26" s="3">
        <v>3.0917000000000002E-5</v>
      </c>
      <c r="H26" s="3">
        <v>1.4109800000000001E-4</v>
      </c>
      <c r="O26" s="3">
        <v>28260</v>
      </c>
    </row>
    <row r="27" spans="1:16">
      <c r="O27" s="3">
        <v>1</v>
      </c>
    </row>
    <row r="28" spans="1:16">
      <c r="F28" s="3">
        <v>2.4365699999999999E-4</v>
      </c>
      <c r="G28" s="3">
        <v>1.8594099999999999E-4</v>
      </c>
      <c r="H28" s="3">
        <v>3.1362399999999998E-4</v>
      </c>
    </row>
    <row r="100" spans="6:8">
      <c r="F100" s="4">
        <f>SUM(F1:F99)</f>
        <v>4.2167740835102619E-4</v>
      </c>
      <c r="G100" s="4">
        <f t="shared" ref="G100:H100" si="1">SUM(G1:G99)</f>
        <v>3.6126400000000003E-4</v>
      </c>
      <c r="H100" s="4">
        <f t="shared" si="1"/>
        <v>1.1408479999999999E-3</v>
      </c>
    </row>
    <row r="101" spans="6:8">
      <c r="F101" s="3">
        <f>F100*F100</f>
        <v>1.7781183671363809E-7</v>
      </c>
      <c r="G101" s="3">
        <f t="shared" ref="G101:H101" si="2">G100*G100</f>
        <v>1.3051167769600003E-7</v>
      </c>
      <c r="H101" s="3">
        <f t="shared" si="2"/>
        <v>1.3015341591039996E-6</v>
      </c>
    </row>
  </sheetData>
  <phoneticPr fontId="2" type="noConversion"/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A6A6D-B210-0E46-B1CE-A332E08D41D4}">
  <sheetPr codeName="Sheet46"/>
  <dimension ref="A1:P401"/>
  <sheetViews>
    <sheetView workbookViewId="0">
      <selection activeCell="A2" sqref="A2"/>
    </sheetView>
  </sheetViews>
  <sheetFormatPr baseColWidth="10" defaultRowHeight="15"/>
  <cols>
    <col min="1" max="1" width="21.33203125" style="3" customWidth="1"/>
    <col min="2" max="2" width="16.5" style="3" customWidth="1"/>
    <col min="3" max="5" width="10.83203125" style="3"/>
    <col min="6" max="8" width="12" style="3" bestFit="1" customWidth="1"/>
    <col min="9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520</v>
      </c>
      <c r="B2" s="3" t="s">
        <v>521</v>
      </c>
      <c r="C2" s="3" t="s">
        <v>522</v>
      </c>
      <c r="D2" s="3" t="s">
        <v>15</v>
      </c>
      <c r="E2" s="3">
        <v>1</v>
      </c>
      <c r="F2" s="4">
        <f>E2/28260</f>
        <v>3.5385704175513094E-5</v>
      </c>
      <c r="G2" s="3">
        <v>8.9600000000000006E-6</v>
      </c>
      <c r="H2" s="3">
        <v>4.0629999999999999E-6</v>
      </c>
      <c r="I2" s="3" t="s">
        <v>341</v>
      </c>
      <c r="J2" s="3" t="s">
        <v>341</v>
      </c>
      <c r="L2" s="3" t="s">
        <v>16</v>
      </c>
      <c r="M2" s="3" t="s">
        <v>523</v>
      </c>
    </row>
    <row r="3" spans="1:16">
      <c r="A3" s="3" t="s">
        <v>520</v>
      </c>
      <c r="B3" s="3" t="s">
        <v>524</v>
      </c>
      <c r="C3" s="3" t="s">
        <v>525</v>
      </c>
      <c r="D3" s="3" t="s">
        <v>15</v>
      </c>
      <c r="E3" s="3">
        <v>7</v>
      </c>
      <c r="F3" s="4">
        <f>E3/28260</f>
        <v>2.4769992922859163E-4</v>
      </c>
      <c r="G3" s="3">
        <v>8.9579999999999996E-6</v>
      </c>
      <c r="H3" s="3">
        <v>4.0679999999999998E-6</v>
      </c>
      <c r="L3" s="3" t="s">
        <v>16</v>
      </c>
    </row>
    <row r="4" spans="1:16">
      <c r="A4" s="3" t="s">
        <v>520</v>
      </c>
      <c r="B4" s="3" t="s">
        <v>526</v>
      </c>
      <c r="C4" s="3" t="s">
        <v>527</v>
      </c>
      <c r="G4" s="3">
        <v>8.9809999999999992E-6</v>
      </c>
      <c r="H4" s="3">
        <v>4.0679999999999998E-6</v>
      </c>
      <c r="L4" s="3" t="s">
        <v>16</v>
      </c>
    </row>
    <row r="5" spans="1:16">
      <c r="A5" s="3" t="s">
        <v>520</v>
      </c>
      <c r="B5" s="3" t="s">
        <v>528</v>
      </c>
      <c r="C5" s="3" t="s">
        <v>529</v>
      </c>
      <c r="G5" s="3">
        <v>4.7379999999999997E-5</v>
      </c>
      <c r="H5" s="3">
        <v>2.1670000000000001E-5</v>
      </c>
      <c r="L5" s="3" t="s">
        <v>16</v>
      </c>
    </row>
    <row r="6" spans="1:16">
      <c r="A6" s="3" t="s">
        <v>520</v>
      </c>
      <c r="B6" s="3" t="s">
        <v>17</v>
      </c>
      <c r="C6" s="3" t="s">
        <v>530</v>
      </c>
      <c r="G6" s="3">
        <v>0</v>
      </c>
      <c r="H6" s="3">
        <v>8.1249999999999993E-6</v>
      </c>
      <c r="L6" s="3" t="s">
        <v>75</v>
      </c>
    </row>
    <row r="10" spans="1:16">
      <c r="C10" s="5" t="s">
        <v>36</v>
      </c>
      <c r="E10" s="3">
        <f>SUM(E2:E9)</f>
        <v>8</v>
      </c>
      <c r="F10" s="3">
        <f t="shared" ref="F10:H10" si="0">SUM(F2:F9)</f>
        <v>2.8308563340410475E-4</v>
      </c>
      <c r="G10" s="3">
        <f t="shared" si="0"/>
        <v>7.4278999999999998E-5</v>
      </c>
      <c r="H10" s="3">
        <f t="shared" si="0"/>
        <v>4.1993999999999998E-5</v>
      </c>
      <c r="M10" s="6" t="s">
        <v>37</v>
      </c>
      <c r="O10" s="5" t="s">
        <v>38</v>
      </c>
      <c r="P10" s="5" t="s">
        <v>39</v>
      </c>
    </row>
    <row r="11" spans="1:16">
      <c r="M11" s="7"/>
      <c r="O11" s="3">
        <v>126632</v>
      </c>
      <c r="P11" s="3">
        <v>276854</v>
      </c>
    </row>
    <row r="12" spans="1:16">
      <c r="M12" s="11"/>
      <c r="O12" s="3">
        <f>G10*O11</f>
        <v>9.4060983280000006</v>
      </c>
      <c r="P12" s="3">
        <f>H10*P11</f>
        <v>11.626206875999999</v>
      </c>
    </row>
    <row r="13" spans="1:16">
      <c r="F13" s="3">
        <v>2.8308599999999999E-4</v>
      </c>
      <c r="G13" s="3">
        <v>1.2222399999999999E-4</v>
      </c>
      <c r="H13" s="3">
        <v>5.5771499999999997E-4</v>
      </c>
      <c r="J13" s="3">
        <f>F13*F13*100000</f>
        <v>8.0137683396000001E-3</v>
      </c>
      <c r="K13" s="3">
        <f t="shared" ref="K13:L13" si="1">G13*G13*100000</f>
        <v>1.4938706175999998E-3</v>
      </c>
      <c r="L13" s="3">
        <f t="shared" si="1"/>
        <v>3.1104602122499995E-2</v>
      </c>
      <c r="M13" s="11"/>
    </row>
    <row r="14" spans="1:16">
      <c r="O14" s="5" t="s">
        <v>40</v>
      </c>
    </row>
    <row r="15" spans="1:16">
      <c r="F15" s="3">
        <v>7.1072E-5</v>
      </c>
      <c r="G15" s="3">
        <v>3.2499000000000002E-5</v>
      </c>
      <c r="H15" s="3">
        <v>1.3491299999999999E-4</v>
      </c>
      <c r="J15" s="3">
        <f>F15*F15*100000</f>
        <v>5.0512291839999992E-4</v>
      </c>
      <c r="K15" s="3">
        <f t="shared" ref="K15:L15" si="2">G15*G15*100000</f>
        <v>1.056185001E-4</v>
      </c>
      <c r="L15" s="3">
        <f t="shared" si="2"/>
        <v>1.8201517568999996E-3</v>
      </c>
      <c r="O15" s="3" t="s">
        <v>114</v>
      </c>
    </row>
    <row r="16" spans="1:16">
      <c r="O16" s="3">
        <v>28260</v>
      </c>
    </row>
    <row r="17" spans="6:15">
      <c r="F17" s="3">
        <v>4.3343999999999997E-5</v>
      </c>
      <c r="G17" s="3">
        <v>2.2396999999999999E-5</v>
      </c>
      <c r="H17" s="3">
        <v>7.5711999999999996E-5</v>
      </c>
      <c r="J17" s="3">
        <f>F17*F17*100000</f>
        <v>1.8787023359999997E-4</v>
      </c>
      <c r="K17" s="3">
        <f t="shared" ref="K17:L17" si="3">G17*G17*100000</f>
        <v>5.0162560900000002E-5</v>
      </c>
      <c r="L17" s="3">
        <f t="shared" si="3"/>
        <v>5.7323069439999994E-4</v>
      </c>
      <c r="O17" s="3">
        <v>8</v>
      </c>
    </row>
    <row r="400" spans="6:8">
      <c r="F400" s="4">
        <f>SUM(F1:F399)</f>
        <v>9.6367326680820949E-4</v>
      </c>
      <c r="G400" s="4">
        <f t="shared" ref="G400:H400" si="4">SUM(G1:G399)</f>
        <v>3.2567800000000004E-4</v>
      </c>
      <c r="H400" s="4">
        <f t="shared" si="4"/>
        <v>8.5232799999999996E-4</v>
      </c>
    </row>
    <row r="401" spans="6:8">
      <c r="F401" s="3">
        <f>F400*F400</f>
        <v>9.2866616516080653E-7</v>
      </c>
      <c r="G401" s="3">
        <f t="shared" ref="G401:H401" si="5">G400*G400</f>
        <v>1.0606615968400003E-7</v>
      </c>
      <c r="H401" s="3">
        <f t="shared" si="5"/>
        <v>7.2646301958399994E-7</v>
      </c>
    </row>
  </sheetData>
  <phoneticPr fontId="2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10512-CB4B-D845-BC6A-CD52EBD604EF}">
  <sheetPr codeName="Sheet48"/>
  <dimension ref="A1:P101"/>
  <sheetViews>
    <sheetView workbookViewId="0">
      <selection activeCell="A2" sqref="A2"/>
    </sheetView>
  </sheetViews>
  <sheetFormatPr baseColWidth="10" defaultRowHeight="15"/>
  <cols>
    <col min="1" max="1" width="18.33203125" style="3" customWidth="1"/>
    <col min="2" max="2" width="17" style="3" customWidth="1"/>
    <col min="3" max="3" width="12.5" style="3" customWidth="1"/>
    <col min="4" max="5" width="10.83203125" style="3"/>
    <col min="6" max="6" width="12" style="3" bestFit="1" customWidth="1"/>
    <col min="7" max="7" width="13" style="3" bestFit="1" customWidth="1"/>
    <col min="8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435</v>
      </c>
      <c r="B2" s="3" t="s">
        <v>17</v>
      </c>
      <c r="C2" s="3" t="s">
        <v>436</v>
      </c>
      <c r="E2" s="3" t="s">
        <v>341</v>
      </c>
      <c r="I2" s="3" t="s">
        <v>24</v>
      </c>
      <c r="J2" s="3" t="s">
        <v>25</v>
      </c>
    </row>
    <row r="3" spans="1:12">
      <c r="A3" s="3" t="s">
        <v>435</v>
      </c>
      <c r="B3" s="3" t="s">
        <v>437</v>
      </c>
      <c r="C3" s="3" t="s">
        <v>438</v>
      </c>
      <c r="I3" s="3" t="s">
        <v>24</v>
      </c>
      <c r="J3" s="3" t="s">
        <v>25</v>
      </c>
    </row>
    <row r="4" spans="1:12">
      <c r="A4" s="3" t="s">
        <v>435</v>
      </c>
      <c r="B4" s="3" t="s">
        <v>439</v>
      </c>
      <c r="C4" s="3" t="s">
        <v>440</v>
      </c>
      <c r="I4" s="3" t="s">
        <v>24</v>
      </c>
      <c r="J4" s="3" t="s">
        <v>25</v>
      </c>
    </row>
    <row r="5" spans="1:12">
      <c r="A5" s="3" t="s">
        <v>435</v>
      </c>
      <c r="B5" s="3" t="s">
        <v>441</v>
      </c>
      <c r="C5" s="3" t="s">
        <v>442</v>
      </c>
      <c r="I5" s="3" t="s">
        <v>24</v>
      </c>
    </row>
    <row r="6" spans="1:12">
      <c r="A6" s="3" t="s">
        <v>435</v>
      </c>
      <c r="B6" s="3" t="s">
        <v>443</v>
      </c>
      <c r="C6" s="3" t="s">
        <v>444</v>
      </c>
      <c r="I6" s="3" t="s">
        <v>24</v>
      </c>
    </row>
    <row r="7" spans="1:12">
      <c r="A7" s="3" t="s">
        <v>435</v>
      </c>
      <c r="B7" s="3" t="s">
        <v>439</v>
      </c>
      <c r="C7" s="3" t="s">
        <v>445</v>
      </c>
      <c r="I7" s="3" t="s">
        <v>24</v>
      </c>
    </row>
    <row r="8" spans="1:12">
      <c r="A8" s="3" t="s">
        <v>435</v>
      </c>
      <c r="B8" s="3" t="s">
        <v>446</v>
      </c>
      <c r="C8" s="3" t="s">
        <v>447</v>
      </c>
      <c r="G8" s="3">
        <v>0</v>
      </c>
      <c r="H8" s="3">
        <v>1.2330000000000001E-5</v>
      </c>
      <c r="I8" s="3" t="s">
        <v>24</v>
      </c>
    </row>
    <row r="9" spans="1:12">
      <c r="A9" s="3" t="s">
        <v>435</v>
      </c>
      <c r="B9" s="3" t="s">
        <v>448</v>
      </c>
      <c r="C9" s="3" t="s">
        <v>449</v>
      </c>
      <c r="I9" s="3" t="s">
        <v>24</v>
      </c>
    </row>
    <row r="10" spans="1:12">
      <c r="A10" s="3" t="s">
        <v>435</v>
      </c>
      <c r="B10" s="3" t="s">
        <v>450</v>
      </c>
      <c r="C10" s="3" t="s">
        <v>451</v>
      </c>
      <c r="I10" s="3" t="s">
        <v>24</v>
      </c>
    </row>
    <row r="11" spans="1:12">
      <c r="A11" s="3" t="s">
        <v>435</v>
      </c>
      <c r="B11" s="3" t="s">
        <v>452</v>
      </c>
      <c r="C11" s="3" t="s">
        <v>453</v>
      </c>
      <c r="I11" s="3" t="s">
        <v>24</v>
      </c>
    </row>
    <row r="12" spans="1:12">
      <c r="A12" s="3" t="s">
        <v>435</v>
      </c>
      <c r="B12" s="3" t="s">
        <v>454</v>
      </c>
      <c r="C12" s="3" t="s">
        <v>455</v>
      </c>
      <c r="G12" s="3">
        <v>6.6630000000000004E-5</v>
      </c>
      <c r="H12" s="3">
        <v>3.2299999999999999E-5</v>
      </c>
      <c r="L12" s="3" t="s">
        <v>16</v>
      </c>
    </row>
    <row r="13" spans="1:12">
      <c r="A13" s="3" t="s">
        <v>435</v>
      </c>
      <c r="B13" s="3" t="s">
        <v>17</v>
      </c>
      <c r="C13" s="3" t="s">
        <v>456</v>
      </c>
      <c r="G13" s="3">
        <v>9.3510000000000008E-6</v>
      </c>
      <c r="H13" s="3">
        <v>4.2230000000000001E-6</v>
      </c>
      <c r="L13" s="3" t="s">
        <v>75</v>
      </c>
    </row>
    <row r="17" spans="3:16">
      <c r="C17" s="5" t="s">
        <v>36</v>
      </c>
      <c r="E17" s="3">
        <v>0</v>
      </c>
      <c r="F17" s="3">
        <v>0</v>
      </c>
      <c r="G17" s="3">
        <f>SUM(G2:G14)</f>
        <v>7.5981000000000003E-5</v>
      </c>
      <c r="H17" s="3">
        <f>SUM(H2:H14)</f>
        <v>4.8853000000000001E-5</v>
      </c>
      <c r="M17" s="6" t="s">
        <v>37</v>
      </c>
      <c r="O17" s="5" t="s">
        <v>38</v>
      </c>
      <c r="P17" s="5" t="s">
        <v>39</v>
      </c>
    </row>
    <row r="18" spans="3:16">
      <c r="M18" s="7"/>
      <c r="O18" s="3">
        <v>109536</v>
      </c>
      <c r="P18" s="3">
        <v>243214</v>
      </c>
    </row>
    <row r="19" spans="3:16">
      <c r="M19" s="11"/>
      <c r="O19" s="3">
        <f>O18*G17</f>
        <v>8.322654816</v>
      </c>
      <c r="P19" s="3">
        <f>P18*H17</f>
        <v>11.881733542000001</v>
      </c>
    </row>
    <row r="20" spans="3:16">
      <c r="F20" s="3">
        <v>0</v>
      </c>
      <c r="G20" s="3">
        <v>0</v>
      </c>
      <c r="H20" s="3">
        <v>0</v>
      </c>
      <c r="J20" s="3">
        <f>F20*F20*100000</f>
        <v>0</v>
      </c>
      <c r="K20" s="3">
        <f t="shared" ref="K20:L20" si="0">G20*G20*100000</f>
        <v>0</v>
      </c>
      <c r="L20" s="3">
        <f t="shared" si="0"/>
        <v>0</v>
      </c>
      <c r="O20" s="5" t="s">
        <v>40</v>
      </c>
    </row>
    <row r="21" spans="3:16">
      <c r="O21" s="3" t="s">
        <v>149</v>
      </c>
    </row>
    <row r="22" spans="3:16">
      <c r="F22" s="12">
        <v>7.3034999999999994E-5</v>
      </c>
      <c r="G22" s="3">
        <v>3.1532000000000002E-5</v>
      </c>
      <c r="H22" s="3">
        <v>1.4390400000000001E-4</v>
      </c>
      <c r="J22" s="3">
        <f>F22*F22*100000</f>
        <v>5.3341112249999996E-4</v>
      </c>
      <c r="K22" s="3">
        <f t="shared" ref="K22:L22" si="1">G22*G22*100000</f>
        <v>9.94267024E-5</v>
      </c>
      <c r="L22" s="3">
        <f t="shared" si="1"/>
        <v>2.0708361216000004E-3</v>
      </c>
      <c r="O22" s="3">
        <v>28260</v>
      </c>
    </row>
    <row r="23" spans="3:16">
      <c r="O23" s="3">
        <v>0</v>
      </c>
    </row>
    <row r="24" spans="3:16">
      <c r="F24" s="12">
        <v>4.9339000000000003E-5</v>
      </c>
      <c r="G24" s="3">
        <v>2.5494999999999999E-5</v>
      </c>
      <c r="H24" s="3">
        <v>8.6184E-5</v>
      </c>
      <c r="J24" s="3">
        <f>F24*F24*100000</f>
        <v>2.4343369210000002E-4</v>
      </c>
      <c r="K24" s="3">
        <f t="shared" ref="K24:L24" si="2">G24*G24*100000</f>
        <v>6.4999502500000004E-5</v>
      </c>
      <c r="L24" s="3">
        <f t="shared" si="2"/>
        <v>7.4276818559999998E-4</v>
      </c>
    </row>
    <row r="100" spans="6:8">
      <c r="F100" s="4">
        <f>SUM(F1:F99)</f>
        <v>1.2237399999999999E-4</v>
      </c>
      <c r="G100" s="4">
        <f t="shared" ref="G100:H100" si="3">SUM(G1:G99)</f>
        <v>2.08989E-4</v>
      </c>
      <c r="H100" s="4">
        <f t="shared" si="3"/>
        <v>3.2779400000000001E-4</v>
      </c>
    </row>
    <row r="101" spans="6:8">
      <c r="F101" s="3">
        <f>F100*F100</f>
        <v>1.4975395875999999E-8</v>
      </c>
      <c r="G101" s="3">
        <f t="shared" ref="G101:H101" si="4">G100*G100</f>
        <v>4.3676402121000002E-8</v>
      </c>
      <c r="H101" s="3">
        <f t="shared" si="4"/>
        <v>1.0744890643600001E-7</v>
      </c>
    </row>
  </sheetData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05649-9D96-FE46-8C45-419450CB2C76}">
  <sheetPr codeName="Tabelle11"/>
  <dimension ref="A1:P111"/>
  <sheetViews>
    <sheetView workbookViewId="0">
      <selection activeCell="A2" sqref="A2"/>
    </sheetView>
  </sheetViews>
  <sheetFormatPr baseColWidth="10" defaultRowHeight="15"/>
  <cols>
    <col min="1" max="1" width="19.5" style="3" customWidth="1"/>
    <col min="2" max="2" width="16.83203125" style="3" customWidth="1"/>
    <col min="3" max="3" width="19.5" style="3" customWidth="1"/>
    <col min="4" max="4" width="10.83203125" style="3"/>
    <col min="5" max="5" width="8.5" style="3" customWidth="1"/>
    <col min="6" max="6" width="10.83203125" style="3"/>
    <col min="7" max="8" width="12" style="3" bestFit="1" customWidth="1"/>
    <col min="9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531</v>
      </c>
      <c r="B2" s="3" t="s">
        <v>532</v>
      </c>
      <c r="C2" s="3" t="s">
        <v>533</v>
      </c>
      <c r="I2" s="3" t="s">
        <v>24</v>
      </c>
      <c r="J2" s="3" t="s">
        <v>25</v>
      </c>
    </row>
    <row r="3" spans="1:16">
      <c r="A3" s="3" t="s">
        <v>531</v>
      </c>
      <c r="B3" s="3" t="s">
        <v>534</v>
      </c>
      <c r="C3" s="3" t="s">
        <v>535</v>
      </c>
      <c r="I3" s="3" t="s">
        <v>24</v>
      </c>
      <c r="J3" s="3" t="s">
        <v>25</v>
      </c>
    </row>
    <row r="4" spans="1:16">
      <c r="A4" s="3" t="s">
        <v>531</v>
      </c>
      <c r="B4" s="3" t="s">
        <v>536</v>
      </c>
      <c r="C4" s="3" t="s">
        <v>537</v>
      </c>
      <c r="I4" s="3" t="s">
        <v>24</v>
      </c>
      <c r="J4" s="3" t="s">
        <v>25</v>
      </c>
    </row>
    <row r="5" spans="1:16">
      <c r="A5" s="3" t="s">
        <v>531</v>
      </c>
      <c r="B5" s="3" t="s">
        <v>538</v>
      </c>
      <c r="C5" s="3" t="s">
        <v>539</v>
      </c>
      <c r="I5" s="3" t="s">
        <v>24</v>
      </c>
      <c r="J5" s="3" t="s">
        <v>25</v>
      </c>
    </row>
    <row r="6" spans="1:16">
      <c r="A6" s="3" t="s">
        <v>531</v>
      </c>
      <c r="B6" s="3" t="s">
        <v>540</v>
      </c>
      <c r="C6" s="3" t="s">
        <v>541</v>
      </c>
      <c r="J6" s="3" t="s">
        <v>25</v>
      </c>
    </row>
    <row r="7" spans="1:16">
      <c r="A7" s="3" t="s">
        <v>531</v>
      </c>
      <c r="B7" s="3" t="s">
        <v>542</v>
      </c>
      <c r="C7" s="3" t="s">
        <v>543</v>
      </c>
      <c r="D7" s="3" t="s">
        <v>81</v>
      </c>
      <c r="E7" s="3">
        <v>0</v>
      </c>
      <c r="F7" s="3">
        <v>0</v>
      </c>
      <c r="I7" s="3" t="s">
        <v>24</v>
      </c>
    </row>
    <row r="8" spans="1:16">
      <c r="A8" s="3" t="s">
        <v>531</v>
      </c>
      <c r="B8" s="3" t="s">
        <v>544</v>
      </c>
      <c r="C8" s="3" t="s">
        <v>545</v>
      </c>
      <c r="D8" s="3" t="s">
        <v>81</v>
      </c>
      <c r="E8" s="3">
        <v>0</v>
      </c>
      <c r="F8" s="3">
        <v>0</v>
      </c>
      <c r="G8" s="3">
        <v>0</v>
      </c>
      <c r="H8" s="3">
        <v>5.835E-6</v>
      </c>
      <c r="I8" s="3" t="s">
        <v>24</v>
      </c>
    </row>
    <row r="9" spans="1:16">
      <c r="A9" s="3" t="s">
        <v>531</v>
      </c>
      <c r="B9" s="3" t="s">
        <v>544</v>
      </c>
      <c r="C9" s="3" t="s">
        <v>546</v>
      </c>
      <c r="I9" s="3" t="s">
        <v>24</v>
      </c>
    </row>
    <row r="10" spans="1:16">
      <c r="A10" s="3" t="s">
        <v>531</v>
      </c>
      <c r="B10" s="3" t="s">
        <v>547</v>
      </c>
      <c r="C10" s="3" t="s">
        <v>548</v>
      </c>
      <c r="G10" s="3">
        <v>6.6630000000000004E-5</v>
      </c>
      <c r="H10" s="3">
        <v>3.2299999999999999E-5</v>
      </c>
      <c r="L10" s="3" t="s">
        <v>16</v>
      </c>
    </row>
    <row r="11" spans="1:16">
      <c r="A11" s="3" t="s">
        <v>531</v>
      </c>
      <c r="B11" s="3" t="s">
        <v>544</v>
      </c>
      <c r="C11" s="3" t="s">
        <v>549</v>
      </c>
      <c r="G11" s="3">
        <v>0</v>
      </c>
      <c r="H11" s="3">
        <v>4.0740000000000003E-6</v>
      </c>
      <c r="L11" s="3" t="s">
        <v>75</v>
      </c>
    </row>
    <row r="12" spans="1:16">
      <c r="A12" s="3" t="s">
        <v>531</v>
      </c>
      <c r="B12" s="3" t="s">
        <v>544</v>
      </c>
      <c r="C12" s="3" t="s">
        <v>550</v>
      </c>
      <c r="G12" s="3">
        <v>8.9770000000000006E-6</v>
      </c>
      <c r="H12" s="3">
        <v>4.0740000000000003E-6</v>
      </c>
      <c r="L12" s="3" t="s">
        <v>75</v>
      </c>
    </row>
    <row r="16" spans="1:16">
      <c r="C16" s="5" t="s">
        <v>36</v>
      </c>
      <c r="E16" s="3">
        <f>SUM(E2:E15)</f>
        <v>0</v>
      </c>
      <c r="F16" s="3">
        <f t="shared" ref="F16:H16" si="0">SUM(F2:F15)</f>
        <v>0</v>
      </c>
      <c r="G16" s="3">
        <f t="shared" si="0"/>
        <v>7.560700000000001E-5</v>
      </c>
      <c r="H16" s="3">
        <f t="shared" si="0"/>
        <v>4.6283000000000004E-5</v>
      </c>
      <c r="M16" s="6" t="s">
        <v>37</v>
      </c>
      <c r="O16" s="5" t="s">
        <v>38</v>
      </c>
      <c r="P16" s="5" t="s">
        <v>39</v>
      </c>
    </row>
    <row r="17" spans="6:16">
      <c r="M17" s="7"/>
      <c r="O17" s="3">
        <v>70708</v>
      </c>
      <c r="P17" s="3">
        <v>171366</v>
      </c>
    </row>
    <row r="18" spans="6:16">
      <c r="O18" s="3">
        <f>O17*G16</f>
        <v>5.3460197560000005</v>
      </c>
      <c r="P18" s="3">
        <f>P17*H16</f>
        <v>7.931332578000001</v>
      </c>
    </row>
    <row r="19" spans="6:16">
      <c r="O19" s="5" t="s">
        <v>40</v>
      </c>
    </row>
    <row r="20" spans="6:16">
      <c r="O20" s="3" t="s">
        <v>41</v>
      </c>
    </row>
    <row r="21" spans="6:16">
      <c r="F21" s="3">
        <v>0</v>
      </c>
      <c r="J21" s="3">
        <v>0</v>
      </c>
      <c r="O21" s="3">
        <v>28260</v>
      </c>
    </row>
    <row r="22" spans="6:16">
      <c r="O22" s="3">
        <v>0</v>
      </c>
    </row>
    <row r="23" spans="6:16">
      <c r="F23" s="3">
        <v>7.0712999999999999E-5</v>
      </c>
      <c r="G23" s="3">
        <v>2.2960999999999999E-5</v>
      </c>
      <c r="H23" s="3">
        <v>1.65014E-4</v>
      </c>
      <c r="J23" s="9">
        <f>F23*F23*100000</f>
        <v>5.0003283690000001E-4</v>
      </c>
      <c r="K23" s="9">
        <f t="shared" ref="K23:L23" si="1">G23*G23*100000</f>
        <v>5.2720752099999992E-5</v>
      </c>
      <c r="L23" s="9">
        <f t="shared" si="1"/>
        <v>2.7229620196000002E-3</v>
      </c>
    </row>
    <row r="25" spans="6:16">
      <c r="F25" s="3">
        <v>4.6684000000000002E-5</v>
      </c>
      <c r="G25" s="3">
        <v>2.0154999999999999E-5</v>
      </c>
      <c r="H25" s="3">
        <v>9.1983000000000003E-5</v>
      </c>
      <c r="J25" s="9">
        <f>F25*F25*100000</f>
        <v>2.1793958560000003E-4</v>
      </c>
      <c r="K25" s="9">
        <f t="shared" ref="K25:L25" si="2">G25*G25*100000</f>
        <v>4.0622402499999996E-5</v>
      </c>
      <c r="L25" s="9">
        <f t="shared" si="2"/>
        <v>8.4608722890000012E-4</v>
      </c>
    </row>
    <row r="100" spans="6:8">
      <c r="F100" s="4">
        <f>SUM(F1:F99)</f>
        <v>1.17397E-4</v>
      </c>
      <c r="G100" s="4">
        <f t="shared" ref="G100:H100" si="3">SUM(G1:G99)</f>
        <v>1.9433000000000002E-4</v>
      </c>
      <c r="H100" s="4">
        <f t="shared" si="3"/>
        <v>3.49563E-4</v>
      </c>
    </row>
    <row r="101" spans="6:8">
      <c r="F101" s="4">
        <f>F100*F100</f>
        <v>1.3782055609E-8</v>
      </c>
      <c r="G101" s="4">
        <f t="shared" ref="G101:H101" si="4">G100*G100</f>
        <v>3.7764148900000009E-8</v>
      </c>
      <c r="H101" s="4">
        <f t="shared" si="4"/>
        <v>1.2219429096900001E-7</v>
      </c>
    </row>
    <row r="110" spans="6:8">
      <c r="F110" s="4"/>
      <c r="G110" s="4"/>
      <c r="H110" s="4"/>
    </row>
    <row r="111" spans="6:8">
      <c r="F111" s="4"/>
      <c r="G111" s="4"/>
      <c r="H111" s="4"/>
    </row>
  </sheetData>
  <phoneticPr fontId="2" type="noConversion"/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D1C42-A192-3644-B445-6CFA95B1B376}">
  <sheetPr codeName="Sheet44"/>
  <dimension ref="A1:P101"/>
  <sheetViews>
    <sheetView workbookViewId="0">
      <selection activeCell="O28" sqref="O28"/>
    </sheetView>
  </sheetViews>
  <sheetFormatPr baseColWidth="10" defaultRowHeight="15"/>
  <cols>
    <col min="1" max="1" width="21.5" style="3" customWidth="1"/>
    <col min="2" max="2" width="17.5" style="3" customWidth="1"/>
    <col min="3" max="6" width="10.83203125" style="3"/>
    <col min="7" max="7" width="13" style="3" bestFit="1" customWidth="1"/>
    <col min="8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551</v>
      </c>
      <c r="B2" s="3" t="s">
        <v>552</v>
      </c>
      <c r="C2" s="3" t="s">
        <v>297</v>
      </c>
      <c r="D2" s="3" t="s">
        <v>341</v>
      </c>
      <c r="G2" s="3">
        <v>8.0949999999999996E-6</v>
      </c>
      <c r="H2" s="3">
        <v>1.0289999999999999E-4</v>
      </c>
      <c r="I2" s="3" t="s">
        <v>24</v>
      </c>
      <c r="J2" s="3" t="s">
        <v>25</v>
      </c>
    </row>
    <row r="3" spans="1:12">
      <c r="A3" s="3" t="s">
        <v>551</v>
      </c>
      <c r="B3" s="3" t="s">
        <v>17</v>
      </c>
      <c r="C3" s="3" t="s">
        <v>553</v>
      </c>
      <c r="I3" s="3" t="s">
        <v>24</v>
      </c>
      <c r="J3" s="3" t="s">
        <v>25</v>
      </c>
    </row>
    <row r="4" spans="1:12">
      <c r="A4" s="3" t="s">
        <v>551</v>
      </c>
      <c r="B4" s="3" t="s">
        <v>17</v>
      </c>
      <c r="C4" s="3" t="s">
        <v>554</v>
      </c>
      <c r="J4" s="3" t="s">
        <v>55</v>
      </c>
    </row>
    <row r="5" spans="1:12">
      <c r="A5" s="3" t="s">
        <v>551</v>
      </c>
      <c r="B5" s="3" t="s">
        <v>555</v>
      </c>
      <c r="C5" s="3" t="s">
        <v>556</v>
      </c>
      <c r="G5" s="3">
        <v>8.9609999999999994E-6</v>
      </c>
      <c r="H5" s="3">
        <v>4.065E-6</v>
      </c>
      <c r="L5" s="3" t="s">
        <v>16</v>
      </c>
    </row>
    <row r="6" spans="1:12">
      <c r="A6" s="3" t="s">
        <v>551</v>
      </c>
      <c r="B6" s="3" t="s">
        <v>557</v>
      </c>
      <c r="C6" s="3" t="s">
        <v>558</v>
      </c>
      <c r="G6" s="3">
        <v>0</v>
      </c>
      <c r="H6" s="3">
        <v>4.065E-6</v>
      </c>
      <c r="L6" s="3" t="s">
        <v>16</v>
      </c>
    </row>
    <row r="7" spans="1:12">
      <c r="A7" s="3" t="s">
        <v>551</v>
      </c>
      <c r="B7" s="3" t="s">
        <v>559</v>
      </c>
      <c r="C7" s="3" t="s">
        <v>560</v>
      </c>
      <c r="G7" s="3">
        <v>0</v>
      </c>
      <c r="H7" s="3">
        <v>4.0609999999999997E-6</v>
      </c>
      <c r="L7" s="3" t="s">
        <v>16</v>
      </c>
    </row>
    <row r="8" spans="1:12">
      <c r="A8" s="3" t="s">
        <v>551</v>
      </c>
      <c r="B8" s="3" t="s">
        <v>561</v>
      </c>
      <c r="C8" s="3" t="s">
        <v>562</v>
      </c>
      <c r="G8" s="3">
        <v>9.2410000000000001E-6</v>
      </c>
      <c r="H8" s="3">
        <v>4.1579999999999998E-6</v>
      </c>
      <c r="L8" s="3" t="s">
        <v>16</v>
      </c>
    </row>
    <row r="9" spans="1:12">
      <c r="A9" s="3" t="s">
        <v>551</v>
      </c>
      <c r="B9" s="3" t="s">
        <v>17</v>
      </c>
      <c r="C9" s="3" t="s">
        <v>563</v>
      </c>
      <c r="G9" s="3">
        <v>1.791E-5</v>
      </c>
      <c r="H9" s="3">
        <v>8.1219999999999995E-6</v>
      </c>
      <c r="I9" s="10"/>
      <c r="L9" s="3" t="s">
        <v>35</v>
      </c>
    </row>
    <row r="10" spans="1:12">
      <c r="A10" s="3" t="s">
        <v>551</v>
      </c>
      <c r="B10" s="3" t="s">
        <v>17</v>
      </c>
      <c r="C10" s="3" t="s">
        <v>553</v>
      </c>
      <c r="G10" s="3">
        <v>8.9579999999999996E-6</v>
      </c>
      <c r="H10" s="3">
        <v>4.0629999999999999E-6</v>
      </c>
      <c r="K10" s="10"/>
      <c r="L10" s="3" t="s">
        <v>35</v>
      </c>
    </row>
    <row r="11" spans="1:12">
      <c r="A11" s="3" t="s">
        <v>551</v>
      </c>
      <c r="B11" s="3" t="s">
        <v>17</v>
      </c>
      <c r="C11" s="3" t="s">
        <v>564</v>
      </c>
      <c r="G11" s="3">
        <v>0</v>
      </c>
      <c r="H11" s="3">
        <v>3.2299999999999999E-5</v>
      </c>
      <c r="L11" s="3" t="s">
        <v>35</v>
      </c>
    </row>
    <row r="12" spans="1:12">
      <c r="A12" s="3" t="s">
        <v>551</v>
      </c>
      <c r="B12" s="3" t="s">
        <v>17</v>
      </c>
      <c r="C12" s="3" t="s">
        <v>565</v>
      </c>
      <c r="G12" s="3">
        <v>8.9630000000000004E-6</v>
      </c>
      <c r="H12" s="3">
        <v>4.0659999999999997E-6</v>
      </c>
      <c r="K12" s="10"/>
      <c r="L12" s="3" t="s">
        <v>75</v>
      </c>
    </row>
    <row r="13" spans="1:12">
      <c r="A13" s="3" t="s">
        <v>551</v>
      </c>
      <c r="B13" s="3" t="s">
        <v>17</v>
      </c>
      <c r="C13" s="3" t="s">
        <v>566</v>
      </c>
      <c r="G13" s="3">
        <v>0</v>
      </c>
      <c r="H13" s="3">
        <v>4.0670000000000002E-6</v>
      </c>
      <c r="K13" s="10"/>
      <c r="L13" s="3" t="s">
        <v>75</v>
      </c>
    </row>
    <row r="14" spans="1:12">
      <c r="A14" s="3" t="s">
        <v>551</v>
      </c>
      <c r="B14" s="3" t="s">
        <v>17</v>
      </c>
      <c r="C14" s="3" t="s">
        <v>567</v>
      </c>
      <c r="G14" s="3">
        <v>0</v>
      </c>
      <c r="H14" s="3">
        <v>1.083E-5</v>
      </c>
      <c r="L14" s="3" t="s">
        <v>75</v>
      </c>
    </row>
    <row r="18" spans="3:16">
      <c r="C18" s="5" t="s">
        <v>36</v>
      </c>
      <c r="E18" s="3">
        <v>0</v>
      </c>
      <c r="F18" s="3">
        <v>0</v>
      </c>
      <c r="G18" s="3">
        <f>SUM(G2:G14)</f>
        <v>6.2127999999999999E-5</v>
      </c>
      <c r="H18" s="3">
        <f>SUM(H2:H14)</f>
        <v>1.8269699999999998E-4</v>
      </c>
      <c r="M18" s="6" t="s">
        <v>37</v>
      </c>
      <c r="O18" s="5" t="s">
        <v>38</v>
      </c>
      <c r="P18" s="5" t="s">
        <v>39</v>
      </c>
    </row>
    <row r="19" spans="3:16">
      <c r="M19" s="7"/>
      <c r="O19" s="3">
        <v>123526</v>
      </c>
      <c r="P19" s="3">
        <v>272148</v>
      </c>
    </row>
    <row r="20" spans="3:16">
      <c r="M20" s="11"/>
      <c r="O20" s="3">
        <f>O19*G18</f>
        <v>7.6744233279999996</v>
      </c>
      <c r="P20" s="3">
        <f>P19*H18</f>
        <v>49.720623155999995</v>
      </c>
    </row>
    <row r="21" spans="3:16">
      <c r="F21" s="3">
        <v>0</v>
      </c>
      <c r="G21" s="3">
        <v>0</v>
      </c>
      <c r="H21" s="3">
        <v>0</v>
      </c>
      <c r="J21" s="3">
        <f>F21*F21*100000</f>
        <v>0</v>
      </c>
      <c r="K21" s="3">
        <f>G21*G21*100000</f>
        <v>0</v>
      </c>
      <c r="L21" s="3">
        <f>H21*H21*100000</f>
        <v>0</v>
      </c>
      <c r="O21" s="5" t="s">
        <v>40</v>
      </c>
    </row>
    <row r="22" spans="3:16">
      <c r="O22" s="3" t="s">
        <v>149</v>
      </c>
    </row>
    <row r="23" spans="3:16">
      <c r="F23" s="3">
        <v>6.4764000000000005E-5</v>
      </c>
      <c r="G23" s="3">
        <v>2.7960999999999999E-5</v>
      </c>
      <c r="H23" s="3">
        <v>1.27606E-4</v>
      </c>
      <c r="J23" s="12">
        <f>F23*F23*100000</f>
        <v>4.1943756960000013E-4</v>
      </c>
      <c r="K23" s="12">
        <f t="shared" ref="K23:L23" si="0">G23*G23*100000</f>
        <v>7.8181752099999998E-5</v>
      </c>
      <c r="L23" s="12">
        <f t="shared" si="0"/>
        <v>1.6283291236E-3</v>
      </c>
      <c r="O23" s="3">
        <v>28260</v>
      </c>
    </row>
    <row r="24" spans="3:16">
      <c r="O24" s="3">
        <v>0</v>
      </c>
    </row>
    <row r="25" spans="3:16">
      <c r="F25" s="3">
        <v>1.8372399999999999E-4</v>
      </c>
      <c r="G25" s="3">
        <v>1.3636599999999999E-4</v>
      </c>
      <c r="H25" s="3">
        <v>2.4221E-4</v>
      </c>
      <c r="J25" s="12">
        <f>F25*F25*100000</f>
        <v>3.3754508175999997E-3</v>
      </c>
      <c r="K25" s="12">
        <f t="shared" ref="K25:L25" si="1">G25*G25*100000</f>
        <v>1.8595685955999997E-3</v>
      </c>
      <c r="L25" s="12">
        <f t="shared" si="1"/>
        <v>5.8665684100000001E-3</v>
      </c>
    </row>
    <row r="100" spans="6:8">
      <c r="F100" s="4">
        <f>SUM(F1:F99)</f>
        <v>2.48488E-4</v>
      </c>
      <c r="G100" s="4">
        <f t="shared" ref="G100:H100" si="2">SUM(G1:G99)</f>
        <v>2.8858300000000003E-4</v>
      </c>
      <c r="H100" s="4">
        <f t="shared" si="2"/>
        <v>7.3520999999999992E-4</v>
      </c>
    </row>
    <row r="101" spans="6:8">
      <c r="F101" s="3">
        <f>F100*F100</f>
        <v>6.1746286144000003E-8</v>
      </c>
      <c r="G101" s="3">
        <f t="shared" ref="G101:H101" si="3">G100*G100</f>
        <v>8.3280147889000021E-8</v>
      </c>
      <c r="H101" s="3">
        <f t="shared" si="3"/>
        <v>5.4053374409999993E-7</v>
      </c>
    </row>
  </sheetData>
  <phoneticPr fontId="2" type="noConversion"/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E6072-E58D-8648-BEF7-B51BCD10308E}">
  <sheetPr codeName="Sheet5"/>
  <dimension ref="A1:P14"/>
  <sheetViews>
    <sheetView workbookViewId="0">
      <selection activeCell="J14" sqref="J14:L14"/>
    </sheetView>
  </sheetViews>
  <sheetFormatPr baseColWidth="10" defaultRowHeight="15"/>
  <cols>
    <col min="1" max="1" width="20.5" style="3" customWidth="1"/>
    <col min="2" max="2" width="10.83203125" style="3"/>
    <col min="3" max="3" width="12.1640625" style="3" customWidth="1"/>
    <col min="4" max="5" width="10.83203125" style="3"/>
    <col min="6" max="8" width="13" style="3" bestFit="1" customWidth="1"/>
    <col min="9" max="9" width="10.83203125" style="3"/>
    <col min="10" max="12" width="14.1640625" style="3" bestFit="1" customWidth="1"/>
    <col min="13" max="16384" width="10.83203125" style="3"/>
  </cols>
  <sheetData>
    <row r="1" spans="1:16" s="5" customFormat="1">
      <c r="A1" s="13" t="s">
        <v>0</v>
      </c>
      <c r="B1" s="13" t="s">
        <v>1</v>
      </c>
      <c r="C1" s="13" t="s">
        <v>2</v>
      </c>
      <c r="D1" s="13" t="s">
        <v>3</v>
      </c>
      <c r="E1" s="14" t="s">
        <v>78</v>
      </c>
      <c r="F1" s="14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</row>
    <row r="2" spans="1:16">
      <c r="A2" s="3" t="s">
        <v>568</v>
      </c>
      <c r="B2" s="3" t="s">
        <v>17</v>
      </c>
      <c r="C2" s="3" t="s">
        <v>569</v>
      </c>
      <c r="D2" s="3" t="s">
        <v>341</v>
      </c>
      <c r="I2" s="3" t="s">
        <v>24</v>
      </c>
      <c r="J2" s="3" t="s">
        <v>25</v>
      </c>
    </row>
    <row r="3" spans="1:16">
      <c r="A3" s="3" t="s">
        <v>568</v>
      </c>
      <c r="B3" s="3" t="s">
        <v>570</v>
      </c>
      <c r="C3" s="3" t="s">
        <v>571</v>
      </c>
      <c r="G3" s="3">
        <v>6.6740000000000001E-5</v>
      </c>
      <c r="H3" s="3">
        <v>3.2320000000000002E-5</v>
      </c>
      <c r="L3" s="3" t="s">
        <v>16</v>
      </c>
    </row>
    <row r="7" spans="1:16">
      <c r="C7" s="5" t="s">
        <v>36</v>
      </c>
      <c r="E7" s="3">
        <v>0</v>
      </c>
      <c r="F7" s="3">
        <v>0</v>
      </c>
      <c r="G7" s="3">
        <f>SUM(G2:G3)</f>
        <v>6.6740000000000001E-5</v>
      </c>
      <c r="H7" s="3">
        <f>SUM(H2:H3)</f>
        <v>3.2320000000000002E-5</v>
      </c>
      <c r="M7" s="6" t="s">
        <v>37</v>
      </c>
      <c r="O7" s="5" t="s">
        <v>38</v>
      </c>
      <c r="P7" s="5" t="s">
        <v>39</v>
      </c>
    </row>
    <row r="8" spans="1:16">
      <c r="M8" s="7"/>
      <c r="O8" s="3">
        <v>111528</v>
      </c>
      <c r="P8" s="3">
        <v>246074</v>
      </c>
    </row>
    <row r="9" spans="1:16">
      <c r="M9" s="11"/>
      <c r="O9" s="3">
        <f>O8*G7</f>
        <v>7.4433787200000001</v>
      </c>
      <c r="P9" s="3">
        <f>P8*H7</f>
        <v>7.9531116800000001</v>
      </c>
    </row>
    <row r="10" spans="1:16">
      <c r="F10" s="3">
        <v>0</v>
      </c>
      <c r="G10" s="3">
        <v>0</v>
      </c>
      <c r="H10" s="3">
        <v>0</v>
      </c>
      <c r="J10" s="3">
        <f>F10*F10*100000</f>
        <v>0</v>
      </c>
      <c r="K10" s="3">
        <f t="shared" ref="K10:L10" si="0">G10*G10*100000</f>
        <v>0</v>
      </c>
      <c r="L10" s="3">
        <f t="shared" si="0"/>
        <v>0</v>
      </c>
      <c r="O10" s="5" t="s">
        <v>40</v>
      </c>
    </row>
    <row r="11" spans="1:16">
      <c r="O11" s="3" t="s">
        <v>114</v>
      </c>
    </row>
    <row r="12" spans="1:16">
      <c r="F12" s="20">
        <v>6.2765E-5</v>
      </c>
      <c r="G12" s="20">
        <v>2.5235000000000001E-5</v>
      </c>
      <c r="H12" s="20">
        <v>1.2931499999999999E-4</v>
      </c>
      <c r="J12" s="8">
        <f>F12*F12*100000</f>
        <v>3.9394452249999999E-4</v>
      </c>
      <c r="K12" s="8">
        <f t="shared" ref="K12:L12" si="1">G12*G12*100000</f>
        <v>6.3680522499999999E-5</v>
      </c>
      <c r="L12" s="8">
        <f t="shared" si="1"/>
        <v>1.6722369224999997E-3</v>
      </c>
      <c r="O12" s="3">
        <v>28260</v>
      </c>
    </row>
    <row r="13" spans="1:16">
      <c r="F13" s="20"/>
      <c r="G13" s="20"/>
      <c r="H13" s="20"/>
      <c r="J13" s="8"/>
      <c r="K13" s="8"/>
      <c r="L13" s="8"/>
      <c r="O13" s="3">
        <v>0</v>
      </c>
    </row>
    <row r="14" spans="1:16">
      <c r="F14" s="20">
        <v>3.2511000000000001E-5</v>
      </c>
      <c r="G14" s="20">
        <v>1.4036000000000001E-5</v>
      </c>
      <c r="H14" s="20">
        <v>6.4058000000000002E-5</v>
      </c>
      <c r="J14" s="8">
        <f>F14*F14*100000</f>
        <v>1.056965121E-4</v>
      </c>
      <c r="K14" s="8">
        <f t="shared" ref="K14:L14" si="2">G14*G14*100000</f>
        <v>1.9700929600000002E-5</v>
      </c>
      <c r="L14" s="8">
        <f t="shared" si="2"/>
        <v>4.1034273640000007E-4</v>
      </c>
    </row>
  </sheetData>
  <phoneticPr fontId="2" type="noConversion"/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100AA-1747-1747-9C33-3A29478E87D1}">
  <sheetPr codeName="Sheet28"/>
  <dimension ref="A1:P251"/>
  <sheetViews>
    <sheetView workbookViewId="0">
      <selection activeCell="A2" sqref="A2"/>
    </sheetView>
  </sheetViews>
  <sheetFormatPr baseColWidth="10" defaultRowHeight="15"/>
  <cols>
    <col min="1" max="1" width="22" style="3" customWidth="1"/>
    <col min="2" max="2" width="18" style="3" customWidth="1"/>
    <col min="3" max="3" width="12.5" style="3" customWidth="1"/>
    <col min="4" max="5" width="10.83203125" style="3"/>
    <col min="6" max="8" width="12" style="3" bestFit="1" customWidth="1"/>
    <col min="9" max="9" width="8.8320312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572</v>
      </c>
      <c r="B2" s="3" t="s">
        <v>573</v>
      </c>
      <c r="C2" s="3" t="s">
        <v>574</v>
      </c>
      <c r="D2" s="3" t="s">
        <v>15</v>
      </c>
      <c r="E2" s="3">
        <v>1</v>
      </c>
      <c r="F2" s="4">
        <f>E2/28260</f>
        <v>3.5385704175513094E-5</v>
      </c>
      <c r="L2" s="3" t="s">
        <v>16</v>
      </c>
    </row>
    <row r="3" spans="1:12">
      <c r="A3" s="3" t="s">
        <v>572</v>
      </c>
      <c r="B3" s="3" t="s">
        <v>575</v>
      </c>
      <c r="C3" s="3" t="s">
        <v>576</v>
      </c>
      <c r="D3" s="3" t="s">
        <v>15</v>
      </c>
      <c r="E3" s="3">
        <v>1</v>
      </c>
      <c r="F3" s="4">
        <f>E3/28260</f>
        <v>3.5385704175513094E-5</v>
      </c>
      <c r="L3" s="3" t="s">
        <v>16</v>
      </c>
    </row>
    <row r="4" spans="1:12">
      <c r="A4" s="3" t="s">
        <v>572</v>
      </c>
      <c r="B4" s="3" t="s">
        <v>577</v>
      </c>
      <c r="C4" s="3" t="s">
        <v>578</v>
      </c>
      <c r="D4" s="3" t="s">
        <v>15</v>
      </c>
      <c r="E4" s="3">
        <v>1</v>
      </c>
      <c r="F4" s="4">
        <f>E4/28260</f>
        <v>3.5385704175513094E-5</v>
      </c>
      <c r="G4" s="3">
        <v>1.791E-5</v>
      </c>
      <c r="H4" s="3">
        <v>8.1219999999999995E-6</v>
      </c>
      <c r="L4" s="3" t="s">
        <v>21</v>
      </c>
    </row>
    <row r="5" spans="1:12">
      <c r="A5" s="3" t="s">
        <v>572</v>
      </c>
      <c r="B5" s="3" t="s">
        <v>579</v>
      </c>
      <c r="C5" s="3" t="s">
        <v>580</v>
      </c>
      <c r="D5" s="3" t="s">
        <v>15</v>
      </c>
      <c r="E5" s="3">
        <v>2</v>
      </c>
      <c r="F5" s="4">
        <f>E5/28260</f>
        <v>7.0771408351026188E-5</v>
      </c>
      <c r="G5" s="3">
        <v>0</v>
      </c>
      <c r="H5" s="3">
        <v>8.123E-6</v>
      </c>
      <c r="I5" s="3" t="s">
        <v>24</v>
      </c>
      <c r="J5" s="3" t="s">
        <v>25</v>
      </c>
    </row>
    <row r="6" spans="1:12">
      <c r="A6" s="3" t="s">
        <v>572</v>
      </c>
      <c r="B6" s="3" t="s">
        <v>17</v>
      </c>
      <c r="C6" s="3" t="s">
        <v>581</v>
      </c>
      <c r="D6" s="3" t="s">
        <v>15</v>
      </c>
      <c r="E6" s="3">
        <v>2</v>
      </c>
      <c r="F6" s="4">
        <f>E6/28260</f>
        <v>7.0771408351026188E-5</v>
      </c>
      <c r="L6" s="3" t="s">
        <v>125</v>
      </c>
    </row>
    <row r="7" spans="1:12">
      <c r="A7" s="3" t="s">
        <v>572</v>
      </c>
      <c r="B7" s="3" t="s">
        <v>582</v>
      </c>
      <c r="C7" s="3" t="s">
        <v>583</v>
      </c>
      <c r="I7" s="3" t="s">
        <v>24</v>
      </c>
      <c r="J7" s="3" t="s">
        <v>25</v>
      </c>
    </row>
    <row r="8" spans="1:12">
      <c r="A8" s="3" t="s">
        <v>572</v>
      </c>
      <c r="B8" s="3" t="s">
        <v>584</v>
      </c>
      <c r="C8" s="3" t="s">
        <v>585</v>
      </c>
      <c r="G8" s="3">
        <v>1.579E-5</v>
      </c>
      <c r="H8" s="3">
        <v>3.9690000000000001E-5</v>
      </c>
      <c r="I8" s="3" t="s">
        <v>24</v>
      </c>
      <c r="J8" s="3" t="s">
        <v>25</v>
      </c>
    </row>
    <row r="9" spans="1:12">
      <c r="A9" s="3" t="s">
        <v>572</v>
      </c>
      <c r="B9" s="3" t="s">
        <v>586</v>
      </c>
      <c r="C9" s="3" t="s">
        <v>587</v>
      </c>
      <c r="G9" s="3">
        <v>0</v>
      </c>
      <c r="H9" s="3">
        <v>5.0669999999999999E-6</v>
      </c>
      <c r="L9" s="3" t="s">
        <v>16</v>
      </c>
    </row>
    <row r="10" spans="1:12">
      <c r="A10" s="3" t="s">
        <v>572</v>
      </c>
      <c r="B10" s="3" t="s">
        <v>588</v>
      </c>
      <c r="C10" s="3" t="s">
        <v>589</v>
      </c>
      <c r="G10" s="3">
        <v>0</v>
      </c>
      <c r="H10" s="3">
        <v>4.0790000000000002E-6</v>
      </c>
      <c r="L10" s="3" t="s">
        <v>16</v>
      </c>
    </row>
    <row r="11" spans="1:12">
      <c r="A11" s="3" t="s">
        <v>572</v>
      </c>
      <c r="B11" s="3" t="s">
        <v>590</v>
      </c>
      <c r="C11" s="3" t="s">
        <v>591</v>
      </c>
      <c r="G11" s="3">
        <v>0</v>
      </c>
      <c r="H11" s="3">
        <v>4.0609999999999997E-6</v>
      </c>
      <c r="L11" s="3" t="s">
        <v>16</v>
      </c>
    </row>
    <row r="12" spans="1:12">
      <c r="A12" s="3" t="s">
        <v>572</v>
      </c>
      <c r="B12" s="3" t="s">
        <v>592</v>
      </c>
      <c r="C12" s="3" t="s">
        <v>593</v>
      </c>
      <c r="G12" s="3">
        <v>0</v>
      </c>
      <c r="H12" s="3">
        <v>4.0620000000000002E-6</v>
      </c>
      <c r="L12" s="3" t="s">
        <v>16</v>
      </c>
    </row>
    <row r="13" spans="1:12">
      <c r="A13" s="3" t="s">
        <v>572</v>
      </c>
      <c r="B13" s="3" t="s">
        <v>594</v>
      </c>
      <c r="C13" s="3" t="s">
        <v>44</v>
      </c>
      <c r="G13" s="3">
        <v>8.9530000000000005E-6</v>
      </c>
      <c r="H13" s="3">
        <v>4.0609999999999997E-6</v>
      </c>
      <c r="L13" s="3" t="s">
        <v>16</v>
      </c>
    </row>
    <row r="14" spans="1:12">
      <c r="A14" s="3" t="s">
        <v>572</v>
      </c>
      <c r="B14" s="3" t="s">
        <v>595</v>
      </c>
      <c r="C14" s="3" t="s">
        <v>596</v>
      </c>
      <c r="G14" s="3">
        <v>0</v>
      </c>
      <c r="H14" s="3">
        <v>3.2289999999999997E-5</v>
      </c>
      <c r="L14" s="3" t="s">
        <v>16</v>
      </c>
    </row>
    <row r="15" spans="1:12">
      <c r="A15" s="3" t="s">
        <v>572</v>
      </c>
      <c r="B15" s="3" t="s">
        <v>17</v>
      </c>
      <c r="C15" s="3" t="s">
        <v>597</v>
      </c>
      <c r="G15" s="3">
        <v>0</v>
      </c>
      <c r="H15" s="3">
        <v>4.0729999999999998E-6</v>
      </c>
      <c r="L15" s="3" t="s">
        <v>35</v>
      </c>
    </row>
    <row r="16" spans="1:12">
      <c r="A16" s="3" t="s">
        <v>572</v>
      </c>
      <c r="B16" s="3" t="s">
        <v>17</v>
      </c>
      <c r="C16" s="3" t="s">
        <v>598</v>
      </c>
      <c r="G16" s="3">
        <v>8.9779999999999994E-6</v>
      </c>
      <c r="H16" s="3">
        <v>4.0799999999999999E-6</v>
      </c>
      <c r="L16" s="3" t="s">
        <v>35</v>
      </c>
    </row>
    <row r="17" spans="1:16">
      <c r="A17" s="3" t="s">
        <v>572</v>
      </c>
      <c r="B17" s="3" t="s">
        <v>17</v>
      </c>
      <c r="C17" s="3" t="s">
        <v>599</v>
      </c>
      <c r="G17" s="3">
        <v>0</v>
      </c>
      <c r="H17" s="3">
        <v>2.438E-5</v>
      </c>
      <c r="L17" s="3" t="s">
        <v>75</v>
      </c>
    </row>
    <row r="21" spans="1:16">
      <c r="C21" s="5" t="s">
        <v>36</v>
      </c>
      <c r="E21" s="3">
        <f>SUM(E2:E17)</f>
        <v>7</v>
      </c>
      <c r="F21" s="3">
        <f t="shared" ref="F21:H21" si="0">SUM(F2:F17)</f>
        <v>2.4769992922859163E-4</v>
      </c>
      <c r="G21" s="3">
        <f t="shared" si="0"/>
        <v>5.1631000000000001E-5</v>
      </c>
      <c r="H21" s="3">
        <f t="shared" si="0"/>
        <v>1.4208800000000001E-4</v>
      </c>
      <c r="M21" s="6" t="s">
        <v>37</v>
      </c>
      <c r="O21" s="5" t="s">
        <v>38</v>
      </c>
      <c r="P21" s="5" t="s">
        <v>39</v>
      </c>
    </row>
    <row r="22" spans="1:16">
      <c r="M22" s="7"/>
      <c r="O22" s="3">
        <v>126648</v>
      </c>
      <c r="P22" s="3">
        <v>277124</v>
      </c>
    </row>
    <row r="23" spans="1:16">
      <c r="O23" s="3">
        <f>O22*G21</f>
        <v>6.5389628880000004</v>
      </c>
      <c r="P23" s="3">
        <f>P22*H21</f>
        <v>39.375994912000003</v>
      </c>
    </row>
    <row r="24" spans="1:16">
      <c r="F24" s="3">
        <v>2.477E-4</v>
      </c>
      <c r="G24" s="3">
        <v>9.9593999999999995E-5</v>
      </c>
      <c r="H24" s="3">
        <v>5.1029000000000005E-4</v>
      </c>
      <c r="J24" s="3">
        <f>F24*F24*100000</f>
        <v>6.1355289999999998E-3</v>
      </c>
      <c r="K24" s="3">
        <f t="shared" ref="K24:L24" si="1">G24*G24*100000</f>
        <v>9.9189648359999981E-4</v>
      </c>
      <c r="L24" s="3">
        <f t="shared" si="1"/>
        <v>2.6039588410000005E-2</v>
      </c>
      <c r="O24" s="5" t="s">
        <v>40</v>
      </c>
    </row>
    <row r="25" spans="1:16">
      <c r="O25" s="3" t="s">
        <v>149</v>
      </c>
    </row>
    <row r="26" spans="1:16">
      <c r="F26" s="3">
        <v>5.5271E-5</v>
      </c>
      <c r="G26" s="3">
        <v>2.2221999999999998E-5</v>
      </c>
      <c r="H26" s="3">
        <v>1.1387699999999999E-4</v>
      </c>
      <c r="J26" s="3">
        <f>F26*F26*100000</f>
        <v>3.0548834409999999E-4</v>
      </c>
      <c r="K26" s="3">
        <f t="shared" ref="K26:L26" si="2">G26*G26*100000</f>
        <v>4.9381728399999991E-5</v>
      </c>
      <c r="L26" s="3">
        <f t="shared" si="2"/>
        <v>1.2967971128999998E-3</v>
      </c>
      <c r="O26" s="3">
        <v>28260</v>
      </c>
    </row>
    <row r="27" spans="1:16">
      <c r="O27" s="3">
        <v>7</v>
      </c>
    </row>
    <row r="28" spans="1:16">
      <c r="F28" s="3">
        <v>1.40731E-4</v>
      </c>
      <c r="G28" s="3">
        <v>1.00076E-4</v>
      </c>
      <c r="H28" s="3">
        <v>1.9237900000000001E-4</v>
      </c>
      <c r="J28" s="3">
        <f>F28*F28*100000</f>
        <v>1.9805214361000001E-3</v>
      </c>
      <c r="K28" s="3">
        <f t="shared" ref="K28:L28" si="3">G28*G28*100000</f>
        <v>1.0015205776E-3</v>
      </c>
      <c r="L28" s="3">
        <f t="shared" si="3"/>
        <v>3.7009679641000002E-3</v>
      </c>
    </row>
    <row r="250" spans="6:8">
      <c r="F250" s="4">
        <f>SUM(F1:F249)</f>
        <v>9.3910185845718329E-4</v>
      </c>
      <c r="G250" s="4">
        <f t="shared" ref="G250:H250" si="4">SUM(G1:G249)</f>
        <v>3.2515400000000002E-4</v>
      </c>
      <c r="H250" s="4">
        <f t="shared" si="4"/>
        <v>1.1007220000000002E-3</v>
      </c>
    </row>
    <row r="251" spans="6:8">
      <c r="F251" s="3">
        <f>F250*F250</f>
        <v>8.8191230055773553E-7</v>
      </c>
      <c r="G251" s="3">
        <f>G250*G250</f>
        <v>1.0572512371600002E-7</v>
      </c>
      <c r="H251" s="3">
        <f>H250*H250</f>
        <v>1.2115889212840003E-6</v>
      </c>
    </row>
  </sheetData>
  <phoneticPr fontId="2" type="noConversion"/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2C818-4425-A240-8926-106A85808903}">
  <sheetPr codeName="Sheet15"/>
  <dimension ref="A1:P400"/>
  <sheetViews>
    <sheetView workbookViewId="0">
      <selection activeCell="A2" sqref="A2"/>
    </sheetView>
  </sheetViews>
  <sheetFormatPr baseColWidth="10" defaultRowHeight="15"/>
  <cols>
    <col min="1" max="1" width="18.83203125" style="3" customWidth="1"/>
    <col min="2" max="2" width="16.5" style="3" customWidth="1"/>
    <col min="3" max="3" width="12" style="3" customWidth="1"/>
    <col min="4" max="6" width="10.83203125" style="3"/>
    <col min="7" max="7" width="13.1640625" style="3" customWidth="1"/>
    <col min="8" max="8" width="12" style="3" bestFit="1" customWidth="1"/>
    <col min="9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600</v>
      </c>
      <c r="B2" s="3" t="s">
        <v>601</v>
      </c>
      <c r="C2" s="3" t="s">
        <v>602</v>
      </c>
      <c r="E2" s="3" t="s">
        <v>341</v>
      </c>
      <c r="I2" s="3" t="s">
        <v>24</v>
      </c>
      <c r="J2" s="3" t="s">
        <v>25</v>
      </c>
    </row>
    <row r="3" spans="1:16">
      <c r="A3" s="3" t="s">
        <v>600</v>
      </c>
      <c r="B3" s="3" t="s">
        <v>603</v>
      </c>
      <c r="C3" s="3" t="s">
        <v>604</v>
      </c>
      <c r="I3" s="3" t="s">
        <v>24</v>
      </c>
      <c r="J3" s="3" t="s">
        <v>25</v>
      </c>
    </row>
    <row r="4" spans="1:16">
      <c r="A4" s="3" t="s">
        <v>600</v>
      </c>
      <c r="B4" s="3" t="s">
        <v>605</v>
      </c>
      <c r="C4" s="3" t="s">
        <v>606</v>
      </c>
      <c r="J4" s="3" t="s">
        <v>55</v>
      </c>
    </row>
    <row r="5" spans="1:16">
      <c r="A5" s="3" t="s">
        <v>600</v>
      </c>
      <c r="B5" s="3" t="s">
        <v>607</v>
      </c>
      <c r="C5" s="3" t="s">
        <v>608</v>
      </c>
      <c r="G5" s="3">
        <v>1.791E-5</v>
      </c>
      <c r="H5" s="3">
        <v>8.123E-6</v>
      </c>
      <c r="L5" s="3" t="s">
        <v>16</v>
      </c>
    </row>
    <row r="6" spans="1:16">
      <c r="A6" s="3" t="s">
        <v>600</v>
      </c>
      <c r="B6" s="3" t="s">
        <v>609</v>
      </c>
      <c r="C6" s="3" t="s">
        <v>610</v>
      </c>
      <c r="G6" s="3">
        <v>1.791E-5</v>
      </c>
      <c r="H6" s="3">
        <v>8.123E-6</v>
      </c>
      <c r="L6" s="3" t="s">
        <v>16</v>
      </c>
    </row>
    <row r="7" spans="1:16">
      <c r="A7" s="3" t="s">
        <v>611</v>
      </c>
      <c r="B7" s="3" t="s">
        <v>17</v>
      </c>
      <c r="C7" s="3" t="s">
        <v>612</v>
      </c>
      <c r="G7" s="3">
        <v>8.9570000000000008E-6</v>
      </c>
      <c r="H7" s="3">
        <v>4.0629999999999999E-6</v>
      </c>
      <c r="L7" s="3" t="s">
        <v>35</v>
      </c>
    </row>
    <row r="8" spans="1:16">
      <c r="A8" s="3" t="s">
        <v>611</v>
      </c>
      <c r="B8" s="3" t="s">
        <v>17</v>
      </c>
      <c r="C8" s="3" t="s">
        <v>613</v>
      </c>
      <c r="G8" s="3">
        <v>8.9579999999999996E-6</v>
      </c>
      <c r="H8" s="3">
        <v>4.0620000000000002E-6</v>
      </c>
      <c r="L8" s="3" t="s">
        <v>75</v>
      </c>
    </row>
    <row r="10" spans="1:16">
      <c r="C10" s="5" t="s">
        <v>148</v>
      </c>
      <c r="E10" s="3">
        <v>0</v>
      </c>
      <c r="F10" s="3">
        <v>0</v>
      </c>
      <c r="G10" s="3">
        <f>SUM(G3:G8)</f>
        <v>5.3735E-5</v>
      </c>
      <c r="H10" s="3">
        <f>SUM(H3:H8)</f>
        <v>2.4370999999999998E-5</v>
      </c>
      <c r="M10" s="6" t="s">
        <v>37</v>
      </c>
      <c r="O10" s="5" t="s">
        <v>38</v>
      </c>
      <c r="P10" s="5" t="s">
        <v>39</v>
      </c>
    </row>
    <row r="11" spans="1:16">
      <c r="M11" s="7"/>
      <c r="O11" s="3">
        <v>111672</v>
      </c>
      <c r="P11" s="3">
        <v>246220</v>
      </c>
    </row>
    <row r="12" spans="1:16">
      <c r="M12" s="11"/>
      <c r="O12" s="3">
        <f>O11*G10</f>
        <v>6.0006949199999999</v>
      </c>
      <c r="P12" s="3">
        <f>P11*H10</f>
        <v>6.0006276199999995</v>
      </c>
    </row>
    <row r="13" spans="1:16">
      <c r="F13" s="3">
        <v>0</v>
      </c>
      <c r="G13" s="3">
        <v>0</v>
      </c>
      <c r="H13" s="3">
        <v>0</v>
      </c>
      <c r="J13" s="3">
        <f>F13*F13*100000</f>
        <v>0</v>
      </c>
      <c r="K13" s="3">
        <f t="shared" ref="K13:L13" si="0">G13*G13*100000</f>
        <v>0</v>
      </c>
      <c r="L13" s="3">
        <f t="shared" si="0"/>
        <v>0</v>
      </c>
      <c r="O13" s="5" t="s">
        <v>40</v>
      </c>
    </row>
    <row r="14" spans="1:16">
      <c r="O14" s="3" t="s">
        <v>114</v>
      </c>
    </row>
    <row r="15" spans="1:16">
      <c r="F15" s="3">
        <v>5.3729E-5</v>
      </c>
      <c r="G15" s="3">
        <v>1.9718E-5</v>
      </c>
      <c r="H15" s="3">
        <v>1.16941E-4</v>
      </c>
      <c r="J15" s="3">
        <f>F15*F15*100000</f>
        <v>2.8868054410000001E-4</v>
      </c>
      <c r="K15" s="3">
        <f t="shared" ref="K15:L15" si="1">G15*G15*100000</f>
        <v>3.8879952400000002E-5</v>
      </c>
      <c r="L15" s="3">
        <f t="shared" si="1"/>
        <v>1.3675197481000001E-3</v>
      </c>
      <c r="O15" s="3">
        <v>28260</v>
      </c>
    </row>
    <row r="16" spans="1:16">
      <c r="O16" s="3">
        <v>0</v>
      </c>
    </row>
    <row r="17" spans="6:12">
      <c r="F17" s="3">
        <v>2.4368000000000001E-5</v>
      </c>
      <c r="G17" s="3">
        <v>8.9430000000000006E-6</v>
      </c>
      <c r="H17" s="3">
        <v>5.3038999999999998E-5</v>
      </c>
      <c r="J17" s="3">
        <f>F17*F17*100000</f>
        <v>5.9379942400000005E-5</v>
      </c>
      <c r="K17" s="3">
        <f t="shared" ref="K17:L17" si="2">G17*G17*100000</f>
        <v>7.9977249000000015E-6</v>
      </c>
      <c r="L17" s="3">
        <f t="shared" si="2"/>
        <v>2.8131355209999999E-4</v>
      </c>
    </row>
    <row r="399" spans="6:8">
      <c r="F399" s="4">
        <f>SUM(F2:F398)</f>
        <v>7.8097000000000008E-5</v>
      </c>
      <c r="G399" s="4">
        <f>SUM(G2:G398)</f>
        <v>1.36131E-4</v>
      </c>
      <c r="H399" s="4">
        <f>SUM(H2:H398)</f>
        <v>2.18722E-4</v>
      </c>
    </row>
    <row r="400" spans="6:8">
      <c r="F400" s="3">
        <f>F399*F399</f>
        <v>6.0991414090000015E-9</v>
      </c>
      <c r="G400" s="3">
        <f>G399*G399</f>
        <v>1.8531649161E-8</v>
      </c>
      <c r="H400" s="3">
        <f>H399*H399</f>
        <v>4.7839313283999996E-8</v>
      </c>
    </row>
  </sheetData>
  <phoneticPr fontId="2" type="noConversion"/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B5CA1-BD53-CA44-82E7-384B07B37ECD}">
  <sheetPr codeName="Sheet40"/>
  <dimension ref="A1:P398"/>
  <sheetViews>
    <sheetView workbookViewId="0">
      <selection activeCell="A2" sqref="A2"/>
    </sheetView>
  </sheetViews>
  <sheetFormatPr baseColWidth="10" defaultRowHeight="15"/>
  <cols>
    <col min="1" max="1" width="20.83203125" style="3" customWidth="1"/>
    <col min="2" max="2" width="16.83203125" style="3" customWidth="1"/>
    <col min="3" max="3" width="12.83203125" style="3" customWidth="1"/>
    <col min="4" max="5" width="10.83203125" style="3"/>
    <col min="6" max="6" width="13" style="3" bestFit="1" customWidth="1"/>
    <col min="7" max="8" width="12" style="3" bestFit="1" customWidth="1"/>
    <col min="9" max="10" width="10.83203125" style="3"/>
    <col min="11" max="11" width="14.1640625" style="3" bestFit="1" customWidth="1"/>
    <col min="12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614</v>
      </c>
      <c r="B2" s="3" t="s">
        <v>615</v>
      </c>
      <c r="C2" s="3" t="s">
        <v>616</v>
      </c>
      <c r="D2" s="3" t="s">
        <v>15</v>
      </c>
      <c r="E2" s="3">
        <v>1</v>
      </c>
      <c r="F2" s="4">
        <f>E2/28260</f>
        <v>3.5385704175513094E-5</v>
      </c>
      <c r="J2" s="3" t="s">
        <v>25</v>
      </c>
    </row>
    <row r="3" spans="1:12">
      <c r="A3" s="3" t="s">
        <v>614</v>
      </c>
      <c r="B3" s="3" t="s">
        <v>617</v>
      </c>
      <c r="C3" s="3" t="s">
        <v>618</v>
      </c>
      <c r="D3" s="3" t="s">
        <v>15</v>
      </c>
      <c r="E3" s="3">
        <v>1</v>
      </c>
      <c r="F3" s="4">
        <f>E3/28260</f>
        <v>3.5385704175513094E-5</v>
      </c>
      <c r="I3" s="3" t="s">
        <v>24</v>
      </c>
      <c r="J3" s="3" t="s">
        <v>25</v>
      </c>
    </row>
    <row r="4" spans="1:12">
      <c r="A4" s="3" t="s">
        <v>614</v>
      </c>
      <c r="B4" s="3" t="s">
        <v>619</v>
      </c>
      <c r="C4" s="3" t="s">
        <v>620</v>
      </c>
      <c r="D4" s="3" t="s">
        <v>15</v>
      </c>
      <c r="E4" s="3">
        <v>1</v>
      </c>
      <c r="F4" s="4">
        <f>E4/28260</f>
        <v>3.5385704175513094E-5</v>
      </c>
      <c r="I4" s="3" t="s">
        <v>24</v>
      </c>
      <c r="J4" s="3" t="s">
        <v>55</v>
      </c>
    </row>
    <row r="5" spans="1:12">
      <c r="A5" s="3" t="s">
        <v>614</v>
      </c>
      <c r="B5" s="3" t="s">
        <v>621</v>
      </c>
      <c r="C5" s="3" t="s">
        <v>622</v>
      </c>
      <c r="D5" s="3" t="s">
        <v>15</v>
      </c>
      <c r="E5" s="3">
        <v>1</v>
      </c>
      <c r="F5" s="4">
        <f>E5/28260</f>
        <v>3.5385704175513094E-5</v>
      </c>
      <c r="L5" s="3" t="s">
        <v>16</v>
      </c>
    </row>
    <row r="6" spans="1:12">
      <c r="A6" s="21" t="s">
        <v>623</v>
      </c>
      <c r="B6" s="3" t="s">
        <v>624</v>
      </c>
      <c r="C6" s="3" t="s">
        <v>625</v>
      </c>
      <c r="D6" s="3" t="s">
        <v>15</v>
      </c>
      <c r="E6" s="3">
        <v>1</v>
      </c>
      <c r="F6" s="4">
        <f>E6/28260</f>
        <v>3.5385704175513094E-5</v>
      </c>
      <c r="L6" s="3" t="s">
        <v>21</v>
      </c>
    </row>
    <row r="7" spans="1:12">
      <c r="A7" s="3" t="s">
        <v>614</v>
      </c>
      <c r="B7" s="3" t="s">
        <v>626</v>
      </c>
      <c r="C7" s="3" t="s">
        <v>627</v>
      </c>
      <c r="J7" s="3" t="s">
        <v>55</v>
      </c>
    </row>
    <row r="8" spans="1:12">
      <c r="A8" s="3" t="s">
        <v>614</v>
      </c>
      <c r="B8" s="3" t="s">
        <v>624</v>
      </c>
      <c r="C8" s="3" t="s">
        <v>628</v>
      </c>
      <c r="G8" s="3">
        <v>0</v>
      </c>
      <c r="H8" s="3">
        <v>9.7209999999999999E-5</v>
      </c>
      <c r="I8" s="3" t="s">
        <v>24</v>
      </c>
      <c r="J8" s="3" t="s">
        <v>25</v>
      </c>
    </row>
    <row r="9" spans="1:12">
      <c r="A9" s="3" t="s">
        <v>614</v>
      </c>
      <c r="B9" s="3" t="s">
        <v>629</v>
      </c>
      <c r="C9" s="3" t="s">
        <v>606</v>
      </c>
      <c r="G9" s="3">
        <v>9.1079999999999999E-6</v>
      </c>
      <c r="H9" s="3">
        <v>8.2199999999999992E-6</v>
      </c>
      <c r="J9" s="3" t="s">
        <v>55</v>
      </c>
    </row>
    <row r="10" spans="1:12">
      <c r="A10" s="3" t="s">
        <v>614</v>
      </c>
      <c r="B10" s="3" t="s">
        <v>17</v>
      </c>
      <c r="C10" s="3" t="s">
        <v>630</v>
      </c>
      <c r="I10" s="3" t="s">
        <v>24</v>
      </c>
      <c r="J10" s="3" t="s">
        <v>25</v>
      </c>
    </row>
    <row r="11" spans="1:12">
      <c r="A11" s="3" t="s">
        <v>614</v>
      </c>
      <c r="B11" s="3" t="s">
        <v>631</v>
      </c>
      <c r="C11" s="3" t="s">
        <v>632</v>
      </c>
      <c r="I11" s="3" t="s">
        <v>24</v>
      </c>
    </row>
    <row r="12" spans="1:12">
      <c r="A12" s="3" t="s">
        <v>614</v>
      </c>
      <c r="B12" s="3" t="s">
        <v>633</v>
      </c>
      <c r="C12" s="3" t="s">
        <v>634</v>
      </c>
      <c r="I12" s="3" t="s">
        <v>24</v>
      </c>
    </row>
    <row r="13" spans="1:12">
      <c r="A13" s="3" t="s">
        <v>614</v>
      </c>
      <c r="B13" s="3" t="s">
        <v>635</v>
      </c>
      <c r="C13" s="3" t="s">
        <v>636</v>
      </c>
      <c r="G13" s="3">
        <v>0</v>
      </c>
      <c r="H13" s="3">
        <v>6.9060000000000006E-5</v>
      </c>
      <c r="I13" s="3" t="s">
        <v>24</v>
      </c>
    </row>
    <row r="14" spans="1:12">
      <c r="A14" s="3" t="s">
        <v>614</v>
      </c>
      <c r="B14" s="3" t="s">
        <v>637</v>
      </c>
      <c r="C14" s="3" t="s">
        <v>638</v>
      </c>
      <c r="I14" s="3" t="s">
        <v>24</v>
      </c>
    </row>
    <row r="15" spans="1:12">
      <c r="A15" s="3" t="s">
        <v>614</v>
      </c>
      <c r="B15" s="3" t="s">
        <v>639</v>
      </c>
      <c r="C15" s="3" t="s">
        <v>640</v>
      </c>
      <c r="G15" s="3">
        <v>0</v>
      </c>
      <c r="H15" s="3">
        <v>8.2600000000000005E-6</v>
      </c>
      <c r="I15" s="3" t="s">
        <v>24</v>
      </c>
    </row>
    <row r="16" spans="1:12">
      <c r="A16" s="3" t="s">
        <v>614</v>
      </c>
      <c r="B16" s="3" t="s">
        <v>641</v>
      </c>
      <c r="C16" s="3" t="s">
        <v>642</v>
      </c>
      <c r="I16" s="3" t="s">
        <v>24</v>
      </c>
    </row>
    <row r="17" spans="1:16">
      <c r="A17" s="3" t="s">
        <v>614</v>
      </c>
      <c r="B17" s="3" t="s">
        <v>643</v>
      </c>
      <c r="C17" s="3" t="s">
        <v>644</v>
      </c>
      <c r="I17" s="3" t="s">
        <v>24</v>
      </c>
    </row>
    <row r="18" spans="1:16">
      <c r="A18" s="21" t="s">
        <v>623</v>
      </c>
      <c r="B18" s="3" t="s">
        <v>645</v>
      </c>
      <c r="C18" s="3" t="s">
        <v>646</v>
      </c>
      <c r="G18" s="3">
        <v>1.8009999999999999E-5</v>
      </c>
      <c r="H18" s="3">
        <v>8.1559999999999995E-6</v>
      </c>
      <c r="L18" s="3" t="s">
        <v>16</v>
      </c>
    </row>
    <row r="19" spans="1:16">
      <c r="A19" s="21" t="s">
        <v>623</v>
      </c>
      <c r="B19" s="3" t="s">
        <v>647</v>
      </c>
      <c r="C19" s="3" t="s">
        <v>648</v>
      </c>
      <c r="G19" s="3">
        <v>1.6750000000000001E-5</v>
      </c>
      <c r="H19" s="3">
        <v>1.134E-5</v>
      </c>
      <c r="L19" s="3" t="s">
        <v>16</v>
      </c>
    </row>
    <row r="20" spans="1:16">
      <c r="A20" s="21" t="s">
        <v>623</v>
      </c>
      <c r="B20" s="3" t="s">
        <v>649</v>
      </c>
      <c r="C20" s="3" t="s">
        <v>650</v>
      </c>
      <c r="G20" s="3">
        <v>0</v>
      </c>
      <c r="H20" s="3">
        <v>4.1110000000000001E-6</v>
      </c>
      <c r="L20" s="3" t="s">
        <v>16</v>
      </c>
    </row>
    <row r="21" spans="1:16">
      <c r="A21" s="21" t="s">
        <v>623</v>
      </c>
      <c r="B21" s="3" t="s">
        <v>651</v>
      </c>
      <c r="C21" s="3" t="s">
        <v>652</v>
      </c>
      <c r="G21" s="3">
        <v>8.9779999999999994E-6</v>
      </c>
      <c r="H21" s="3">
        <v>4.0679999999999998E-6</v>
      </c>
      <c r="L21" s="3" t="s">
        <v>16</v>
      </c>
    </row>
    <row r="22" spans="1:16">
      <c r="A22" s="21" t="s">
        <v>623</v>
      </c>
      <c r="B22" s="3" t="s">
        <v>653</v>
      </c>
      <c r="C22" s="3" t="s">
        <v>654</v>
      </c>
      <c r="G22" s="3">
        <v>0</v>
      </c>
      <c r="H22" s="3">
        <v>4.0690000000000003E-6</v>
      </c>
      <c r="L22" s="3" t="s">
        <v>16</v>
      </c>
    </row>
    <row r="26" spans="1:16">
      <c r="C26" s="6" t="s">
        <v>113</v>
      </c>
      <c r="E26" s="3">
        <f>SUM(E2:E25)</f>
        <v>5</v>
      </c>
      <c r="F26" s="4">
        <f>SUM(F2:F22)</f>
        <v>1.7692852087756547E-4</v>
      </c>
      <c r="G26" s="3">
        <f>SUM(G2:G25)</f>
        <v>5.2846000000000002E-5</v>
      </c>
      <c r="H26" s="3">
        <f>SUM(H2:H25)</f>
        <v>2.1449400000000002E-4</v>
      </c>
      <c r="M26" s="6" t="s">
        <v>37</v>
      </c>
      <c r="O26" s="5" t="s">
        <v>38</v>
      </c>
      <c r="P26" s="5" t="s">
        <v>39</v>
      </c>
    </row>
    <row r="27" spans="1:16">
      <c r="M27" s="7"/>
      <c r="O27" s="3">
        <v>119392</v>
      </c>
      <c r="P27" s="3">
        <v>264658</v>
      </c>
    </row>
    <row r="28" spans="1:16">
      <c r="O28" s="3">
        <f>O27*G26</f>
        <v>6.3093896320000002</v>
      </c>
      <c r="P28" s="3">
        <f>P27*H26</f>
        <v>56.767553052000004</v>
      </c>
    </row>
    <row r="29" spans="1:16">
      <c r="F29" s="3">
        <v>1.7692900000000001E-4</v>
      </c>
      <c r="G29" s="3">
        <v>5.7451000000000003E-5</v>
      </c>
      <c r="H29" s="3">
        <v>4.1284299999999998E-4</v>
      </c>
      <c r="J29" s="3">
        <f>F29*F29*100000</f>
        <v>3.1303871041000004E-3</v>
      </c>
      <c r="K29" s="3">
        <f t="shared" ref="K29:L29" si="0">G29*G29*100000</f>
        <v>3.3006174010000004E-4</v>
      </c>
      <c r="L29" s="3">
        <f t="shared" si="0"/>
        <v>1.7043934264899998E-2</v>
      </c>
      <c r="O29" s="5" t="s">
        <v>40</v>
      </c>
    </row>
    <row r="30" spans="1:16">
      <c r="O30" s="3" t="s">
        <v>655</v>
      </c>
    </row>
    <row r="31" spans="1:16">
      <c r="F31" s="3">
        <v>5.0254999999999999E-5</v>
      </c>
      <c r="G31" s="3">
        <v>1.8442999999999999E-5</v>
      </c>
      <c r="H31" s="3">
        <v>1.0938E-4</v>
      </c>
      <c r="J31" s="3">
        <f>F31*F31*100000</f>
        <v>2.5255650250000002E-4</v>
      </c>
      <c r="K31" s="8">
        <f t="shared" ref="K31:L31" si="1">G31*G31*100000</f>
        <v>3.4014424900000001E-5</v>
      </c>
      <c r="L31" s="3">
        <f t="shared" si="1"/>
        <v>1.19639844E-3</v>
      </c>
      <c r="O31" s="3">
        <v>28260</v>
      </c>
    </row>
    <row r="32" spans="1:16">
      <c r="O32" s="3">
        <v>5</v>
      </c>
    </row>
    <row r="33" spans="1:12">
      <c r="F33" s="3">
        <v>2.15372E-4</v>
      </c>
      <c r="G33" s="3">
        <v>1.6312499999999999E-4</v>
      </c>
      <c r="H33" s="3">
        <v>2.7903100000000001E-4</v>
      </c>
      <c r="J33" s="3">
        <f>F33*F33*100000</f>
        <v>4.6385098383999995E-3</v>
      </c>
      <c r="K33" s="3">
        <f t="shared" ref="K33:L33" si="2">G33*G33*100000</f>
        <v>2.6609765624999999E-3</v>
      </c>
      <c r="L33" s="3">
        <f t="shared" si="2"/>
        <v>7.7858298960999999E-3</v>
      </c>
    </row>
    <row r="37" spans="1:12">
      <c r="A37" s="3" t="s">
        <v>614</v>
      </c>
      <c r="B37" s="3" t="s">
        <v>656</v>
      </c>
      <c r="C37" s="3" t="s">
        <v>657</v>
      </c>
      <c r="I37" s="3" t="s">
        <v>24</v>
      </c>
      <c r="J37" s="3" t="s">
        <v>25</v>
      </c>
      <c r="L37" s="22" t="s">
        <v>658</v>
      </c>
    </row>
    <row r="38" spans="1:12">
      <c r="A38" s="3" t="s">
        <v>614</v>
      </c>
      <c r="B38" s="3" t="s">
        <v>659</v>
      </c>
      <c r="C38" s="3" t="s">
        <v>660</v>
      </c>
      <c r="I38" s="3" t="s">
        <v>24</v>
      </c>
      <c r="J38" s="3" t="s">
        <v>25</v>
      </c>
      <c r="L38" s="22" t="s">
        <v>658</v>
      </c>
    </row>
    <row r="397" spans="6:8">
      <c r="F397" s="4">
        <f>SUM(F2:F396)</f>
        <v>7.9641304175513098E-4</v>
      </c>
      <c r="G397" s="4">
        <f>SUM(G2:G396)</f>
        <v>3.4471100000000004E-4</v>
      </c>
      <c r="H397" s="4">
        <f>SUM(H2:H396)</f>
        <v>1.2302419999999999E-3</v>
      </c>
    </row>
    <row r="398" spans="6:8">
      <c r="F398" s="3">
        <f>F397*F397</f>
        <v>6.3427373307766002E-7</v>
      </c>
      <c r="G398" s="3">
        <f>G397*G397</f>
        <v>1.1882567352100003E-7</v>
      </c>
      <c r="H398" s="3">
        <f>H397*H397</f>
        <v>1.5134953785639998E-6</v>
      </c>
    </row>
  </sheetData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789D8-4034-2C48-9A3D-A379EC7A792C}">
  <sheetPr codeName="Sheet13"/>
  <dimension ref="A1:P401"/>
  <sheetViews>
    <sheetView workbookViewId="0">
      <selection activeCell="A2" sqref="A2"/>
    </sheetView>
  </sheetViews>
  <sheetFormatPr baseColWidth="10" defaultRowHeight="15"/>
  <cols>
    <col min="1" max="1" width="21.6640625" style="3" customWidth="1"/>
    <col min="2" max="2" width="16.1640625" style="3" customWidth="1"/>
    <col min="3" max="3" width="14.5" style="3" customWidth="1"/>
    <col min="4" max="5" width="10.83203125" style="3"/>
    <col min="6" max="8" width="12" style="3" bestFit="1" customWidth="1"/>
    <col min="9" max="10" width="10.83203125" style="3"/>
    <col min="11" max="11" width="12" style="3" bestFit="1" customWidth="1"/>
    <col min="12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661</v>
      </c>
      <c r="B2" s="3" t="s">
        <v>662</v>
      </c>
      <c r="C2" s="3" t="s">
        <v>663</v>
      </c>
      <c r="D2" s="3" t="s">
        <v>15</v>
      </c>
      <c r="E2" s="3">
        <v>1</v>
      </c>
      <c r="F2" s="4">
        <f>E2/28260</f>
        <v>3.5385704175513094E-5</v>
      </c>
      <c r="L2" s="3" t="s">
        <v>16</v>
      </c>
    </row>
    <row r="3" spans="1:16">
      <c r="A3" s="3" t="s">
        <v>661</v>
      </c>
      <c r="C3" s="3" t="s">
        <v>664</v>
      </c>
      <c r="D3" s="3" t="s">
        <v>15</v>
      </c>
      <c r="E3" s="3">
        <v>1</v>
      </c>
      <c r="F3" s="4">
        <f>E3/28260</f>
        <v>3.5385704175513094E-5</v>
      </c>
      <c r="L3" s="3" t="s">
        <v>125</v>
      </c>
    </row>
    <row r="4" spans="1:16">
      <c r="A4" s="3" t="s">
        <v>661</v>
      </c>
      <c r="B4" s="3" t="s">
        <v>665</v>
      </c>
      <c r="C4" s="3" t="s">
        <v>666</v>
      </c>
      <c r="I4" s="3" t="s">
        <v>24</v>
      </c>
      <c r="J4" s="3" t="s">
        <v>341</v>
      </c>
      <c r="M4" s="11" t="s">
        <v>667</v>
      </c>
    </row>
    <row r="5" spans="1:16">
      <c r="A5" s="3" t="s">
        <v>661</v>
      </c>
      <c r="B5" s="3" t="s">
        <v>17</v>
      </c>
      <c r="C5" s="3" t="s">
        <v>668</v>
      </c>
      <c r="I5" s="3" t="s">
        <v>24</v>
      </c>
    </row>
    <row r="6" spans="1:16">
      <c r="A6" s="3" t="s">
        <v>661</v>
      </c>
      <c r="B6" s="3" t="s">
        <v>669</v>
      </c>
      <c r="C6" s="3" t="s">
        <v>670</v>
      </c>
      <c r="G6" s="3">
        <v>0</v>
      </c>
      <c r="H6" s="3">
        <v>6.9670000000000004E-6</v>
      </c>
      <c r="L6" s="3" t="s">
        <v>16</v>
      </c>
    </row>
    <row r="7" spans="1:16">
      <c r="A7" s="3" t="s">
        <v>661</v>
      </c>
      <c r="B7" s="3" t="s">
        <v>671</v>
      </c>
      <c r="C7" s="3" t="s">
        <v>672</v>
      </c>
      <c r="G7" s="3">
        <v>2.2189999999999999E-5</v>
      </c>
      <c r="H7" s="3">
        <v>3.2199999999999997E-5</v>
      </c>
      <c r="L7" s="3" t="s">
        <v>16</v>
      </c>
    </row>
    <row r="8" spans="1:16">
      <c r="A8" s="3" t="s">
        <v>661</v>
      </c>
      <c r="B8" s="3" t="s">
        <v>673</v>
      </c>
      <c r="C8" s="3" t="s">
        <v>387</v>
      </c>
      <c r="G8" s="3">
        <v>9.6120000000000005E-6</v>
      </c>
      <c r="H8" s="3">
        <v>4.3279999999999999E-6</v>
      </c>
      <c r="L8" s="3" t="s">
        <v>16</v>
      </c>
    </row>
    <row r="9" spans="1:16">
      <c r="A9" s="3" t="s">
        <v>661</v>
      </c>
      <c r="B9" s="3" t="s">
        <v>17</v>
      </c>
      <c r="C9" s="3" t="s">
        <v>674</v>
      </c>
      <c r="G9" s="3">
        <v>0</v>
      </c>
      <c r="H9" s="3">
        <v>4.1130000000000003E-6</v>
      </c>
      <c r="L9" s="3" t="s">
        <v>75</v>
      </c>
    </row>
    <row r="10" spans="1:16">
      <c r="A10" s="3" t="s">
        <v>661</v>
      </c>
      <c r="B10" s="3" t="s">
        <v>17</v>
      </c>
      <c r="C10" s="3" t="s">
        <v>675</v>
      </c>
      <c r="G10" s="3">
        <v>1.8280000000000001E-5</v>
      </c>
      <c r="H10" s="3">
        <v>8.2139999999999996E-6</v>
      </c>
      <c r="L10" s="3" t="s">
        <v>75</v>
      </c>
    </row>
    <row r="14" spans="1:16">
      <c r="C14" s="5" t="s">
        <v>36</v>
      </c>
      <c r="E14" s="3">
        <f>SUM(E2:E13)</f>
        <v>2</v>
      </c>
      <c r="F14" s="3">
        <f t="shared" ref="F14:H14" si="0">SUM(F2:F13)</f>
        <v>7.0771408351026188E-5</v>
      </c>
      <c r="G14" s="3">
        <f t="shared" si="0"/>
        <v>5.0081999999999999E-5</v>
      </c>
      <c r="H14" s="3">
        <f t="shared" si="0"/>
        <v>5.5822000000000002E-5</v>
      </c>
      <c r="M14" s="6" t="s">
        <v>37</v>
      </c>
      <c r="O14" s="5" t="s">
        <v>38</v>
      </c>
      <c r="P14" s="5" t="s">
        <v>39</v>
      </c>
    </row>
    <row r="15" spans="1:16">
      <c r="M15" s="7"/>
      <c r="O15" s="3">
        <v>104042</v>
      </c>
      <c r="P15" s="3">
        <v>231054</v>
      </c>
    </row>
    <row r="16" spans="1:16">
      <c r="M16" s="11"/>
      <c r="O16" s="3">
        <f>O15*G14</f>
        <v>5.2106314439999997</v>
      </c>
      <c r="P16" s="3">
        <f>P15*H14</f>
        <v>12.897896388000001</v>
      </c>
    </row>
    <row r="17" spans="6:15">
      <c r="F17" s="3">
        <v>7.0771000000000004E-5</v>
      </c>
      <c r="G17" s="3">
        <v>8.5709999999999998E-6</v>
      </c>
      <c r="H17" s="3">
        <v>2.5562700000000002E-4</v>
      </c>
      <c r="J17" s="3">
        <f>F17*F17*100000</f>
        <v>5.0085344410000004E-4</v>
      </c>
      <c r="K17" s="12">
        <f t="shared" ref="K17:L17" si="1">G17*G17*100000</f>
        <v>7.3462040999999993E-6</v>
      </c>
      <c r="L17" s="3">
        <f t="shared" si="1"/>
        <v>6.5345163129000008E-3</v>
      </c>
      <c r="O17" s="5" t="s">
        <v>40</v>
      </c>
    </row>
    <row r="18" spans="6:15">
      <c r="K18" s="12"/>
      <c r="O18" s="3" t="s">
        <v>149</v>
      </c>
    </row>
    <row r="19" spans="6:15">
      <c r="F19" s="3">
        <v>4.8058E-5</v>
      </c>
      <c r="G19" s="3">
        <v>1.5603999999999998E-5</v>
      </c>
      <c r="H19" s="3">
        <v>1.12147E-4</v>
      </c>
      <c r="J19" s="3">
        <f>F19*F19*100000</f>
        <v>2.309571364E-4</v>
      </c>
      <c r="K19" s="12">
        <f t="shared" ref="K19:L19" si="2">G19*G19*100000</f>
        <v>2.4348481599999997E-5</v>
      </c>
      <c r="L19" s="3">
        <f t="shared" si="2"/>
        <v>1.2576949608999999E-3</v>
      </c>
      <c r="O19" s="3">
        <v>28260</v>
      </c>
    </row>
    <row r="20" spans="6:15">
      <c r="K20" s="12"/>
      <c r="O20" s="3">
        <v>2</v>
      </c>
    </row>
    <row r="21" spans="6:15">
      <c r="F21" s="3">
        <v>5.6264000000000002E-5</v>
      </c>
      <c r="G21" s="3">
        <v>2.9958E-5</v>
      </c>
      <c r="H21" s="3">
        <v>9.6211000000000004E-5</v>
      </c>
      <c r="J21" s="3">
        <f>F21*F21*100000</f>
        <v>3.165637696E-4</v>
      </c>
      <c r="K21" s="12">
        <f t="shared" ref="K21:L21" si="3">G21*G21*100000</f>
        <v>8.9748176400000003E-5</v>
      </c>
      <c r="L21" s="3">
        <f t="shared" si="3"/>
        <v>9.2565565210000003E-4</v>
      </c>
    </row>
    <row r="400" spans="6:8">
      <c r="F400" s="4">
        <f>SUM(F1:F399)</f>
        <v>3.166358167020524E-4</v>
      </c>
      <c r="G400" s="4">
        <f t="shared" ref="G400:H400" si="4">SUM(G1:G399)</f>
        <v>1.5429700000000002E-4</v>
      </c>
      <c r="H400" s="4">
        <f t="shared" si="4"/>
        <v>5.7562900000000003E-4</v>
      </c>
    </row>
    <row r="401" spans="6:8">
      <c r="F401" s="3">
        <f>F400*F400</f>
        <v>1.0025824041857572E-7</v>
      </c>
      <c r="G401" s="3">
        <f t="shared" ref="G401:H401" si="5">G400*G400</f>
        <v>2.3807564209000007E-8</v>
      </c>
      <c r="H401" s="3">
        <f t="shared" si="5"/>
        <v>3.3134874564100003E-7</v>
      </c>
    </row>
  </sheetData>
  <phoneticPr fontId="2" type="noConversion"/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6EE94-91CB-694A-972E-B5DCBA24D5CC}">
  <sheetPr codeName="Tabelle38"/>
  <dimension ref="A1:P101"/>
  <sheetViews>
    <sheetView workbookViewId="0">
      <selection activeCell="A2" sqref="A2"/>
    </sheetView>
  </sheetViews>
  <sheetFormatPr baseColWidth="10" defaultRowHeight="15"/>
  <cols>
    <col min="1" max="1" width="20.5" style="3" customWidth="1"/>
    <col min="2" max="2" width="15.6640625" style="3" customWidth="1"/>
    <col min="3" max="3" width="14.33203125" style="3" customWidth="1"/>
    <col min="4" max="5" width="10.83203125" style="3"/>
    <col min="6" max="6" width="12" style="3" bestFit="1" customWidth="1"/>
    <col min="7" max="7" width="10.83203125" style="3"/>
    <col min="8" max="8" width="12" style="3" bestFit="1" customWidth="1"/>
    <col min="9" max="9" width="7.5" style="3" customWidth="1"/>
    <col min="10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676</v>
      </c>
      <c r="B2" s="3" t="s">
        <v>677</v>
      </c>
      <c r="C2" s="3" t="s">
        <v>678</v>
      </c>
      <c r="G2" s="3">
        <v>1.791E-5</v>
      </c>
      <c r="H2" s="3">
        <v>8.1259999999999998E-6</v>
      </c>
      <c r="I2" s="3" t="s">
        <v>24</v>
      </c>
      <c r="J2" s="3" t="s">
        <v>25</v>
      </c>
    </row>
    <row r="3" spans="1:16">
      <c r="A3" s="3" t="s">
        <v>676</v>
      </c>
      <c r="B3" s="3" t="s">
        <v>679</v>
      </c>
      <c r="C3" s="3" t="s">
        <v>680</v>
      </c>
      <c r="D3" s="3" t="s">
        <v>15</v>
      </c>
      <c r="E3" s="3">
        <v>1</v>
      </c>
      <c r="F3" s="4">
        <f>E3/28260</f>
        <v>3.5385704175513094E-5</v>
      </c>
      <c r="L3" s="3" t="s">
        <v>16</v>
      </c>
    </row>
    <row r="4" spans="1:16">
      <c r="A4" s="3" t="s">
        <v>676</v>
      </c>
      <c r="B4" s="3" t="s">
        <v>681</v>
      </c>
      <c r="C4" s="3" t="s">
        <v>682</v>
      </c>
      <c r="G4" s="3">
        <v>0</v>
      </c>
      <c r="H4" s="3">
        <v>3.2490000000000002E-5</v>
      </c>
      <c r="L4" s="3" t="s">
        <v>16</v>
      </c>
    </row>
    <row r="5" spans="1:16">
      <c r="A5" s="3" t="s">
        <v>676</v>
      </c>
      <c r="B5" s="3" t="s">
        <v>683</v>
      </c>
      <c r="C5" s="3" t="s">
        <v>684</v>
      </c>
      <c r="G5" s="3">
        <v>3.1040000000000001E-5</v>
      </c>
      <c r="H5" s="3">
        <v>1.26E-5</v>
      </c>
      <c r="L5" s="3" t="s">
        <v>16</v>
      </c>
    </row>
    <row r="6" spans="1:16">
      <c r="A6" s="3" t="s">
        <v>676</v>
      </c>
      <c r="B6" s="3" t="s">
        <v>685</v>
      </c>
      <c r="C6" s="3" t="s">
        <v>686</v>
      </c>
      <c r="G6" s="3">
        <v>0</v>
      </c>
      <c r="H6" s="3">
        <v>4.0820000000000001E-6</v>
      </c>
      <c r="L6" s="3" t="s">
        <v>16</v>
      </c>
    </row>
    <row r="7" spans="1:16">
      <c r="A7" s="3" t="s">
        <v>676</v>
      </c>
      <c r="B7" s="3" t="s">
        <v>17</v>
      </c>
      <c r="C7" s="3" t="s">
        <v>687</v>
      </c>
      <c r="G7" s="3">
        <v>0</v>
      </c>
      <c r="H7" s="3">
        <v>3.2450000000000003E-5</v>
      </c>
      <c r="L7" s="3" t="s">
        <v>16</v>
      </c>
    </row>
    <row r="11" spans="1:16">
      <c r="C11" s="5" t="s">
        <v>36</v>
      </c>
      <c r="E11" s="3">
        <f>SUM(E2:E10)</f>
        <v>1</v>
      </c>
      <c r="F11" s="3">
        <f t="shared" ref="F11:H11" si="0">SUM(F2:F10)</f>
        <v>3.5385704175513094E-5</v>
      </c>
      <c r="G11" s="3">
        <f t="shared" si="0"/>
        <v>4.8949999999999997E-5</v>
      </c>
      <c r="H11" s="3">
        <f t="shared" si="0"/>
        <v>8.9748000000000009E-5</v>
      </c>
      <c r="M11" s="6" t="s">
        <v>37</v>
      </c>
      <c r="O11" s="5" t="s">
        <v>38</v>
      </c>
      <c r="P11" s="5" t="s">
        <v>39</v>
      </c>
    </row>
    <row r="12" spans="1:16">
      <c r="M12" s="7"/>
      <c r="O12" s="3">
        <v>111662</v>
      </c>
      <c r="P12" s="3">
        <v>246118</v>
      </c>
    </row>
    <row r="13" spans="1:16">
      <c r="O13" s="3">
        <f>O12*G11</f>
        <v>5.4658549000000001</v>
      </c>
      <c r="P13" s="3">
        <f>P12*H11</f>
        <v>22.088598264000002</v>
      </c>
    </row>
    <row r="14" spans="1:16">
      <c r="F14" s="3">
        <v>3.5386000000000003E-5</v>
      </c>
      <c r="G14" s="3">
        <v>8.9599999999999998E-7</v>
      </c>
      <c r="H14" s="3">
        <v>1.9714099999999999E-4</v>
      </c>
      <c r="J14" s="9">
        <f>F14*F14*100000</f>
        <v>1.252168996E-4</v>
      </c>
      <c r="K14" s="9">
        <f t="shared" ref="K14:L14" si="1">G14*G14*100000</f>
        <v>8.0281599999999995E-8</v>
      </c>
      <c r="L14" s="9">
        <f t="shared" si="1"/>
        <v>3.8864573880999999E-3</v>
      </c>
      <c r="O14" s="5" t="s">
        <v>40</v>
      </c>
    </row>
    <row r="15" spans="1:16">
      <c r="O15" s="3" t="s">
        <v>41</v>
      </c>
    </row>
    <row r="16" spans="1:16">
      <c r="F16" s="3">
        <v>4.4777999999999997E-5</v>
      </c>
      <c r="G16" s="3">
        <v>1.4538999999999999E-5</v>
      </c>
      <c r="H16" s="3">
        <v>1.0449400000000001E-4</v>
      </c>
      <c r="J16" s="9">
        <f>F16*F16*100000</f>
        <v>2.0050692839999998E-4</v>
      </c>
      <c r="K16" s="9">
        <f t="shared" ref="K16:L16" si="2">G16*G16*100000</f>
        <v>2.1138252099999997E-5</v>
      </c>
      <c r="L16" s="9">
        <f t="shared" si="2"/>
        <v>1.0918996036000002E-3</v>
      </c>
      <c r="O16" s="3">
        <v>28260</v>
      </c>
    </row>
    <row r="17" spans="6:15">
      <c r="O17" s="3">
        <v>1</v>
      </c>
    </row>
    <row r="18" spans="6:15">
      <c r="F18" s="3">
        <v>8.9388000000000005E-5</v>
      </c>
      <c r="G18" s="3">
        <v>5.6020000000000002E-5</v>
      </c>
      <c r="H18" s="3">
        <v>1.3533100000000001E-4</v>
      </c>
      <c r="J18" s="9">
        <f>F18*F18*100000</f>
        <v>7.9902145440000018E-4</v>
      </c>
      <c r="K18" s="9">
        <f t="shared" ref="K18:L18" si="3">G18*G18*100000</f>
        <v>3.1382404000000004E-4</v>
      </c>
      <c r="L18" s="9">
        <f t="shared" si="3"/>
        <v>1.8314479561000001E-3</v>
      </c>
    </row>
    <row r="100" spans="6:8">
      <c r="F100" s="4">
        <f>SUM(F1:F99)</f>
        <v>2.4032340835102619E-4</v>
      </c>
      <c r="G100" s="4">
        <f t="shared" ref="G100:H100" si="4">SUM(G1:G99)</f>
        <v>1.6935499999999999E-4</v>
      </c>
      <c r="H100" s="4">
        <f t="shared" si="4"/>
        <v>6.1646200000000002E-4</v>
      </c>
    </row>
    <row r="101" spans="6:8">
      <c r="F101" s="4">
        <f>F100*F100</f>
        <v>5.7755340601454087E-8</v>
      </c>
      <c r="G101" s="4">
        <f t="shared" ref="G101:H101" si="5">G100*G100</f>
        <v>2.8681116024999997E-8</v>
      </c>
      <c r="H101" s="4">
        <f t="shared" si="5"/>
        <v>3.8002539744400003E-7</v>
      </c>
    </row>
  </sheetData>
  <phoneticPr fontId="2" type="noConversion"/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4DF28-E91D-3E4E-92F8-48C429F837B7}">
  <sheetPr codeName="Sheet16"/>
  <dimension ref="A1:P251"/>
  <sheetViews>
    <sheetView workbookViewId="0">
      <selection activeCell="A2" sqref="A2"/>
    </sheetView>
  </sheetViews>
  <sheetFormatPr baseColWidth="10" defaultRowHeight="15"/>
  <cols>
    <col min="1" max="1" width="22.5" style="3" customWidth="1"/>
    <col min="2" max="2" width="17.83203125" style="3" customWidth="1"/>
    <col min="3" max="3" width="12" style="3" customWidth="1"/>
    <col min="4" max="5" width="10.83203125" style="3"/>
    <col min="6" max="8" width="12" style="3" bestFit="1" customWidth="1"/>
    <col min="9" max="9" width="8.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688</v>
      </c>
      <c r="B2" s="3" t="s">
        <v>689</v>
      </c>
      <c r="C2" s="3" t="s">
        <v>690</v>
      </c>
      <c r="D2" s="3" t="s">
        <v>15</v>
      </c>
      <c r="E2" s="3">
        <v>1</v>
      </c>
      <c r="F2" s="4">
        <f>E2/28260</f>
        <v>3.5385704175513094E-5</v>
      </c>
      <c r="G2" s="3">
        <v>4.4799999999999998E-5</v>
      </c>
      <c r="H2" s="3">
        <v>2.031E-5</v>
      </c>
      <c r="I2" s="3" t="s">
        <v>24</v>
      </c>
    </row>
    <row r="3" spans="1:12">
      <c r="A3" s="3" t="s">
        <v>688</v>
      </c>
      <c r="B3" s="3" t="s">
        <v>17</v>
      </c>
      <c r="C3" s="3" t="s">
        <v>691</v>
      </c>
      <c r="D3" s="3" t="s">
        <v>15</v>
      </c>
      <c r="E3" s="3">
        <v>1</v>
      </c>
      <c r="F3" s="4">
        <f>E3/28260</f>
        <v>3.5385704175513094E-5</v>
      </c>
      <c r="L3" s="3" t="s">
        <v>16</v>
      </c>
    </row>
    <row r="4" spans="1:12">
      <c r="A4" s="3" t="s">
        <v>688</v>
      </c>
      <c r="B4" s="3" t="s">
        <v>17</v>
      </c>
      <c r="C4" s="3" t="s">
        <v>692</v>
      </c>
      <c r="D4" s="3" t="s">
        <v>15</v>
      </c>
      <c r="E4" s="3">
        <v>1</v>
      </c>
      <c r="F4" s="4">
        <f>E4/28260</f>
        <v>3.5385704175513094E-5</v>
      </c>
      <c r="L4" s="3" t="s">
        <v>125</v>
      </c>
    </row>
    <row r="5" spans="1:12">
      <c r="A5" s="3" t="s">
        <v>688</v>
      </c>
      <c r="B5" s="3" t="s">
        <v>693</v>
      </c>
      <c r="C5" s="3" t="s">
        <v>694</v>
      </c>
      <c r="D5" s="3" t="s">
        <v>15</v>
      </c>
      <c r="E5" s="3">
        <v>3</v>
      </c>
      <c r="F5" s="4">
        <f>E5/28260</f>
        <v>1.0615711252653928E-4</v>
      </c>
      <c r="G5" s="11">
        <v>1.9990000000000001E-4</v>
      </c>
      <c r="H5" s="3">
        <v>9.6879999999999994E-5</v>
      </c>
      <c r="L5" s="3" t="s">
        <v>21</v>
      </c>
    </row>
    <row r="6" spans="1:12">
      <c r="A6" s="3" t="s">
        <v>688</v>
      </c>
      <c r="B6" s="3" t="s">
        <v>695</v>
      </c>
      <c r="C6" s="3" t="s">
        <v>696</v>
      </c>
      <c r="I6" s="3" t="s">
        <v>24</v>
      </c>
      <c r="J6" s="3" t="s">
        <v>25</v>
      </c>
    </row>
    <row r="7" spans="1:12">
      <c r="A7" s="3" t="s">
        <v>688</v>
      </c>
      <c r="B7" s="3" t="s">
        <v>17</v>
      </c>
      <c r="C7" s="3" t="s">
        <v>697</v>
      </c>
      <c r="J7" s="3" t="s">
        <v>25</v>
      </c>
    </row>
    <row r="8" spans="1:12">
      <c r="A8" s="3" t="s">
        <v>688</v>
      </c>
      <c r="B8" s="3" t="s">
        <v>698</v>
      </c>
      <c r="C8" s="3" t="s">
        <v>699</v>
      </c>
      <c r="G8" s="3">
        <v>3.6309999999999999E-4</v>
      </c>
      <c r="H8" s="3">
        <v>1.696E-4</v>
      </c>
      <c r="I8" s="3" t="s">
        <v>24</v>
      </c>
      <c r="J8" s="3" t="s">
        <v>25</v>
      </c>
    </row>
    <row r="9" spans="1:12">
      <c r="A9" s="3" t="s">
        <v>688</v>
      </c>
      <c r="B9" s="3" t="s">
        <v>700</v>
      </c>
      <c r="C9" s="3" t="s">
        <v>701</v>
      </c>
      <c r="G9" s="3">
        <v>3.5819999999999999E-5</v>
      </c>
      <c r="H9" s="3">
        <v>1.624E-5</v>
      </c>
      <c r="I9" s="3" t="s">
        <v>24</v>
      </c>
      <c r="J9" s="3" t="s">
        <v>25</v>
      </c>
    </row>
    <row r="10" spans="1:12">
      <c r="A10" s="3" t="s">
        <v>688</v>
      </c>
      <c r="B10" s="15" t="s">
        <v>702</v>
      </c>
      <c r="C10" s="3" t="s">
        <v>703</v>
      </c>
      <c r="G10" s="3">
        <v>8.9609999999999994E-6</v>
      </c>
      <c r="H10" s="3">
        <v>8.1249999999999993E-6</v>
      </c>
      <c r="I10" s="3" t="s">
        <v>24</v>
      </c>
      <c r="J10" s="3" t="s">
        <v>25</v>
      </c>
    </row>
    <row r="11" spans="1:12">
      <c r="A11" s="3" t="s">
        <v>688</v>
      </c>
      <c r="B11" s="3" t="s">
        <v>704</v>
      </c>
      <c r="C11" s="3" t="s">
        <v>705</v>
      </c>
      <c r="I11" s="3" t="s">
        <v>24</v>
      </c>
      <c r="J11" s="3" t="s">
        <v>25</v>
      </c>
    </row>
    <row r="12" spans="1:12">
      <c r="A12" s="3" t="s">
        <v>688</v>
      </c>
      <c r="B12" s="3" t="s">
        <v>706</v>
      </c>
      <c r="C12" s="3" t="s">
        <v>707</v>
      </c>
      <c r="I12" s="3" t="s">
        <v>24</v>
      </c>
    </row>
    <row r="13" spans="1:12">
      <c r="A13" s="3" t="s">
        <v>688</v>
      </c>
      <c r="B13" s="3" t="s">
        <v>708</v>
      </c>
      <c r="C13" s="3" t="s">
        <v>709</v>
      </c>
      <c r="I13" s="3" t="s">
        <v>24</v>
      </c>
    </row>
    <row r="14" spans="1:12">
      <c r="A14" s="3" t="s">
        <v>688</v>
      </c>
      <c r="B14" s="3" t="s">
        <v>710</v>
      </c>
      <c r="C14" s="3" t="s">
        <v>711</v>
      </c>
      <c r="I14" s="3" t="s">
        <v>24</v>
      </c>
    </row>
    <row r="15" spans="1:12">
      <c r="A15" s="3" t="s">
        <v>688</v>
      </c>
      <c r="B15" s="3" t="s">
        <v>712</v>
      </c>
      <c r="C15" s="3" t="s">
        <v>713</v>
      </c>
      <c r="G15" s="3">
        <v>8.952E-6</v>
      </c>
      <c r="H15" s="3">
        <v>4.0609999999999997E-6</v>
      </c>
      <c r="I15" s="3" t="s">
        <v>24</v>
      </c>
    </row>
    <row r="16" spans="1:12">
      <c r="A16" s="3" t="s">
        <v>688</v>
      </c>
      <c r="B16" s="3" t="s">
        <v>714</v>
      </c>
      <c r="C16" s="3" t="s">
        <v>715</v>
      </c>
      <c r="I16" s="3" t="s">
        <v>24</v>
      </c>
    </row>
    <row r="17" spans="1:12">
      <c r="A17" s="3" t="s">
        <v>688</v>
      </c>
      <c r="B17" s="3" t="s">
        <v>716</v>
      </c>
      <c r="C17" s="3" t="s">
        <v>717</v>
      </c>
      <c r="I17" s="3" t="s">
        <v>24</v>
      </c>
    </row>
    <row r="18" spans="1:12">
      <c r="A18" s="3" t="s">
        <v>688</v>
      </c>
      <c r="B18" s="3" t="s">
        <v>718</v>
      </c>
      <c r="C18" s="3" t="s">
        <v>719</v>
      </c>
      <c r="I18" s="3" t="s">
        <v>24</v>
      </c>
    </row>
    <row r="19" spans="1:12">
      <c r="A19" s="3" t="s">
        <v>688</v>
      </c>
      <c r="B19" s="3" t="s">
        <v>720</v>
      </c>
      <c r="C19" s="3" t="s">
        <v>721</v>
      </c>
      <c r="I19" s="3" t="s">
        <v>24</v>
      </c>
    </row>
    <row r="20" spans="1:12">
      <c r="A20" s="3" t="s">
        <v>688</v>
      </c>
      <c r="B20" s="3" t="s">
        <v>722</v>
      </c>
      <c r="C20" s="3" t="s">
        <v>723</v>
      </c>
      <c r="G20" s="3">
        <v>0</v>
      </c>
      <c r="H20" s="3">
        <v>4.0609999999999997E-6</v>
      </c>
      <c r="I20" s="3" t="s">
        <v>24</v>
      </c>
    </row>
    <row r="21" spans="1:12">
      <c r="A21" s="3" t="s">
        <v>688</v>
      </c>
      <c r="B21" s="3" t="s">
        <v>724</v>
      </c>
      <c r="C21" s="3" t="s">
        <v>725</v>
      </c>
      <c r="I21" s="3" t="s">
        <v>24</v>
      </c>
    </row>
    <row r="22" spans="1:12">
      <c r="A22" s="3" t="s">
        <v>688</v>
      </c>
      <c r="B22" s="3" t="s">
        <v>726</v>
      </c>
      <c r="C22" s="3" t="s">
        <v>727</v>
      </c>
      <c r="I22" s="3" t="s">
        <v>24</v>
      </c>
    </row>
    <row r="23" spans="1:12">
      <c r="A23" s="3" t="s">
        <v>688</v>
      </c>
      <c r="B23" s="3" t="s">
        <v>728</v>
      </c>
      <c r="C23" s="3" t="s">
        <v>729</v>
      </c>
      <c r="I23" s="3" t="s">
        <v>24</v>
      </c>
    </row>
    <row r="24" spans="1:12">
      <c r="A24" s="3" t="s">
        <v>688</v>
      </c>
      <c r="B24" s="3" t="s">
        <v>730</v>
      </c>
      <c r="C24" s="3" t="s">
        <v>731</v>
      </c>
      <c r="G24" s="3">
        <v>6.6649999999999994E-5</v>
      </c>
      <c r="H24" s="3">
        <v>3.2289999999999997E-5</v>
      </c>
      <c r="I24" s="3" t="s">
        <v>24</v>
      </c>
    </row>
    <row r="25" spans="1:12">
      <c r="A25" s="3" t="s">
        <v>688</v>
      </c>
      <c r="B25" s="3" t="s">
        <v>17</v>
      </c>
      <c r="C25" s="3" t="s">
        <v>732</v>
      </c>
      <c r="G25" s="3">
        <v>0</v>
      </c>
      <c r="H25" s="3">
        <v>4.0620000000000002E-6</v>
      </c>
      <c r="I25" s="3" t="s">
        <v>24</v>
      </c>
    </row>
    <row r="26" spans="1:12">
      <c r="A26" s="3" t="s">
        <v>688</v>
      </c>
      <c r="B26" s="3" t="s">
        <v>733</v>
      </c>
      <c r="C26" s="3" t="s">
        <v>734</v>
      </c>
      <c r="G26" s="3">
        <v>8.9530000000000005E-6</v>
      </c>
      <c r="H26" s="3">
        <v>4.0609999999999997E-6</v>
      </c>
      <c r="I26" s="3" t="s">
        <v>24</v>
      </c>
    </row>
    <row r="27" spans="1:12">
      <c r="A27" s="3" t="s">
        <v>688</v>
      </c>
      <c r="B27" s="3" t="s">
        <v>735</v>
      </c>
      <c r="C27" s="3" t="s">
        <v>736</v>
      </c>
      <c r="I27" s="3" t="s">
        <v>24</v>
      </c>
    </row>
    <row r="28" spans="1:12">
      <c r="A28" s="3" t="s">
        <v>688</v>
      </c>
      <c r="B28" s="3" t="s">
        <v>737</v>
      </c>
      <c r="C28" s="3" t="s">
        <v>738</v>
      </c>
      <c r="I28" s="3" t="s">
        <v>24</v>
      </c>
    </row>
    <row r="29" spans="1:12">
      <c r="A29" s="3" t="s">
        <v>688</v>
      </c>
      <c r="B29" s="3" t="s">
        <v>739</v>
      </c>
      <c r="C29" s="3" t="s">
        <v>169</v>
      </c>
      <c r="G29" s="3">
        <v>0</v>
      </c>
      <c r="H29" s="3">
        <v>4.0799999999999999E-6</v>
      </c>
      <c r="L29" s="3" t="s">
        <v>16</v>
      </c>
    </row>
    <row r="30" spans="1:12">
      <c r="A30" s="3" t="s">
        <v>688</v>
      </c>
      <c r="B30" s="3" t="s">
        <v>740</v>
      </c>
      <c r="C30" s="3" t="s">
        <v>741</v>
      </c>
      <c r="G30" s="3">
        <v>8.9509999999999995E-6</v>
      </c>
      <c r="H30" s="3">
        <v>4.0609999999999997E-6</v>
      </c>
      <c r="L30" s="3" t="s">
        <v>16</v>
      </c>
    </row>
    <row r="31" spans="1:12">
      <c r="A31" s="3" t="s">
        <v>688</v>
      </c>
      <c r="B31" s="3" t="s">
        <v>742</v>
      </c>
      <c r="C31" s="3" t="s">
        <v>743</v>
      </c>
      <c r="G31" s="3">
        <v>0</v>
      </c>
      <c r="H31" s="3">
        <v>8.1210000000000007E-6</v>
      </c>
      <c r="L31" s="3" t="s">
        <v>16</v>
      </c>
    </row>
    <row r="32" spans="1:12">
      <c r="A32" s="3" t="s">
        <v>688</v>
      </c>
      <c r="B32" s="3" t="s">
        <v>744</v>
      </c>
      <c r="C32" s="3" t="s">
        <v>745</v>
      </c>
      <c r="G32" s="3">
        <v>0</v>
      </c>
      <c r="H32" s="3">
        <v>8.1210000000000007E-6</v>
      </c>
      <c r="L32" s="3" t="s">
        <v>16</v>
      </c>
    </row>
    <row r="33" spans="1:16">
      <c r="A33" s="3" t="s">
        <v>688</v>
      </c>
      <c r="B33" s="3" t="s">
        <v>746</v>
      </c>
      <c r="C33" s="3" t="s">
        <v>747</v>
      </c>
      <c r="G33" s="3">
        <v>0</v>
      </c>
      <c r="H33" s="3">
        <v>4.0640000000000004E-6</v>
      </c>
      <c r="L33" s="3" t="s">
        <v>16</v>
      </c>
    </row>
    <row r="34" spans="1:16">
      <c r="A34" s="3" t="s">
        <v>688</v>
      </c>
      <c r="B34" s="3" t="s">
        <v>748</v>
      </c>
      <c r="C34" s="3" t="s">
        <v>749</v>
      </c>
      <c r="G34" s="3">
        <v>0</v>
      </c>
      <c r="H34" s="3">
        <v>1.804E-5</v>
      </c>
      <c r="L34" s="3" t="s">
        <v>16</v>
      </c>
    </row>
    <row r="35" spans="1:16">
      <c r="A35" s="3" t="s">
        <v>688</v>
      </c>
      <c r="B35" s="3" t="s">
        <v>750</v>
      </c>
      <c r="C35" s="3" t="s">
        <v>751</v>
      </c>
      <c r="G35" s="3">
        <v>0</v>
      </c>
      <c r="H35" s="3">
        <v>3.2289999999999997E-5</v>
      </c>
      <c r="L35" s="3" t="s">
        <v>16</v>
      </c>
    </row>
    <row r="36" spans="1:16">
      <c r="A36" s="3" t="s">
        <v>688</v>
      </c>
      <c r="B36" s="3" t="s">
        <v>752</v>
      </c>
      <c r="C36" s="3" t="s">
        <v>753</v>
      </c>
      <c r="G36" s="3">
        <v>6.6630000000000004E-5</v>
      </c>
      <c r="H36" s="3">
        <v>3.2280000000000003E-5</v>
      </c>
      <c r="L36" s="3" t="s">
        <v>16</v>
      </c>
    </row>
    <row r="37" spans="1:16">
      <c r="A37" s="3" t="s">
        <v>688</v>
      </c>
      <c r="B37" s="3" t="s">
        <v>17</v>
      </c>
      <c r="C37" s="3" t="s">
        <v>754</v>
      </c>
      <c r="G37" s="3">
        <v>0</v>
      </c>
      <c r="H37" s="3">
        <v>4.065E-6</v>
      </c>
      <c r="I37" s="10"/>
      <c r="L37" s="3" t="s">
        <v>35</v>
      </c>
    </row>
    <row r="38" spans="1:16">
      <c r="A38" s="3" t="s">
        <v>688</v>
      </c>
      <c r="B38" s="3" t="s">
        <v>17</v>
      </c>
      <c r="C38" s="3" t="s">
        <v>755</v>
      </c>
      <c r="G38" s="3">
        <v>6.6639999999999999E-5</v>
      </c>
      <c r="H38" s="3">
        <v>3.2289999999999997E-5</v>
      </c>
      <c r="L38" s="3" t="s">
        <v>75</v>
      </c>
    </row>
    <row r="42" spans="1:16">
      <c r="C42" s="5" t="s">
        <v>36</v>
      </c>
      <c r="E42" s="3">
        <f>SUM(E2:E38)</f>
        <v>6</v>
      </c>
      <c r="F42" s="3">
        <f t="shared" ref="F42:H42" si="0">SUM(F2:F38)</f>
        <v>2.1231422505307856E-4</v>
      </c>
      <c r="G42" s="3">
        <f t="shared" si="0"/>
        <v>8.7935699999999999E-4</v>
      </c>
      <c r="H42" s="3">
        <f t="shared" si="0"/>
        <v>5.0710199999999973E-4</v>
      </c>
      <c r="M42" s="6" t="s">
        <v>37</v>
      </c>
      <c r="O42" s="5" t="s">
        <v>38</v>
      </c>
      <c r="P42" s="5" t="s">
        <v>39</v>
      </c>
    </row>
    <row r="43" spans="1:16">
      <c r="M43" s="7"/>
      <c r="O43" s="3">
        <v>126678</v>
      </c>
      <c r="P43" s="3">
        <v>277174</v>
      </c>
    </row>
    <row r="44" spans="1:16">
      <c r="O44" s="3">
        <f>O43*G42</f>
        <v>111.39518604599999</v>
      </c>
      <c r="P44" s="3">
        <f>P43*H42</f>
        <v>140.55548974799993</v>
      </c>
    </row>
    <row r="45" spans="1:16">
      <c r="F45" s="3">
        <v>2.1231399999999999E-4</v>
      </c>
      <c r="G45" s="3">
        <v>7.7918999999999997E-5</v>
      </c>
      <c r="H45" s="3">
        <v>4.6206099999999999E-4</v>
      </c>
      <c r="J45" s="3">
        <f>F45*F45*100000</f>
        <v>4.5077234595999995E-3</v>
      </c>
      <c r="K45" s="3">
        <f t="shared" ref="K45:L45" si="1">G45*G45*100000</f>
        <v>6.0713705609999997E-4</v>
      </c>
      <c r="L45" s="3">
        <f t="shared" si="1"/>
        <v>2.1350036772099998E-2</v>
      </c>
      <c r="O45" s="5" t="s">
        <v>40</v>
      </c>
    </row>
    <row r="46" spans="1:16">
      <c r="O46" s="3" t="s">
        <v>149</v>
      </c>
    </row>
    <row r="47" spans="1:16">
      <c r="F47" s="3">
        <v>8.7623699999999998E-4</v>
      </c>
      <c r="G47" s="3">
        <v>7.2088299999999996E-4</v>
      </c>
      <c r="H47" s="3">
        <v>1.055121E-3</v>
      </c>
      <c r="J47" s="3">
        <f>F47*F47*100000</f>
        <v>7.6779128016899997E-2</v>
      </c>
      <c r="K47" s="3">
        <f t="shared" ref="K47:L47" si="2">G47*G47*100000</f>
        <v>5.1967229968899999E-2</v>
      </c>
      <c r="L47" s="3">
        <f t="shared" si="2"/>
        <v>0.1113280324641</v>
      </c>
      <c r="O47" s="3">
        <v>28260</v>
      </c>
    </row>
    <row r="48" spans="1:16">
      <c r="O48" s="3">
        <v>6</v>
      </c>
    </row>
    <row r="49" spans="6:12">
      <c r="F49" s="3">
        <v>5.0870600000000005E-4</v>
      </c>
      <c r="G49" s="3">
        <v>4.2822299999999998E-4</v>
      </c>
      <c r="H49" s="3">
        <v>5.9991299999999999E-4</v>
      </c>
      <c r="J49" s="3">
        <f>F49*F49*100000</f>
        <v>2.5878179443600002E-2</v>
      </c>
      <c r="K49" s="3">
        <f t="shared" ref="K49:L49" si="3">G49*G49*100000</f>
        <v>1.8337493772899997E-2</v>
      </c>
      <c r="L49" s="3">
        <f t="shared" si="3"/>
        <v>3.5989560756899998E-2</v>
      </c>
    </row>
    <row r="250" spans="6:8">
      <c r="F250" s="4">
        <f>SUM(F1:F249)</f>
        <v>2.0218854501061574E-3</v>
      </c>
      <c r="G250" s="4">
        <f t="shared" ref="G250:H250" si="4">SUM(G1:G249)</f>
        <v>2.9857390000000003E-3</v>
      </c>
      <c r="H250" s="4">
        <f t="shared" si="4"/>
        <v>3.1312989999999993E-3</v>
      </c>
    </row>
    <row r="251" spans="6:8">
      <c r="F251" s="3">
        <f>F250*F250</f>
        <v>4.0880207733509786E-6</v>
      </c>
      <c r="G251" s="3">
        <f>G250*G250</f>
        <v>8.9146373761210014E-6</v>
      </c>
      <c r="H251" s="3">
        <f>H250*H250</f>
        <v>9.8050334274009959E-6</v>
      </c>
    </row>
  </sheetData>
  <phoneticPr fontId="2" type="noConversion"/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E3A10-CC14-D941-A279-16F4024B8F0B}">
  <sheetPr codeName="Tabelle12"/>
  <dimension ref="A1:P101"/>
  <sheetViews>
    <sheetView workbookViewId="0">
      <selection activeCell="A2" sqref="A2"/>
    </sheetView>
  </sheetViews>
  <sheetFormatPr baseColWidth="10" defaultRowHeight="15"/>
  <cols>
    <col min="1" max="1" width="20.1640625" style="3" customWidth="1"/>
    <col min="2" max="2" width="18.33203125" style="3" customWidth="1"/>
    <col min="3" max="3" width="12.1640625" style="3" customWidth="1"/>
    <col min="4" max="4" width="10.83203125" style="3"/>
    <col min="5" max="5" width="8.5" style="3" customWidth="1"/>
    <col min="6" max="6" width="10.83203125" style="3"/>
    <col min="7" max="8" width="12" style="3" bestFit="1" customWidth="1"/>
    <col min="9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756</v>
      </c>
      <c r="B2" s="3" t="s">
        <v>17</v>
      </c>
      <c r="C2" s="3" t="s">
        <v>757</v>
      </c>
      <c r="D2" s="23" t="s">
        <v>341</v>
      </c>
      <c r="I2" s="3" t="s">
        <v>24</v>
      </c>
      <c r="J2" s="3" t="s">
        <v>25</v>
      </c>
    </row>
    <row r="3" spans="1:16">
      <c r="A3" s="3" t="s">
        <v>756</v>
      </c>
      <c r="B3" s="3" t="s">
        <v>758</v>
      </c>
      <c r="C3" s="3" t="s">
        <v>511</v>
      </c>
      <c r="G3" s="3">
        <v>0</v>
      </c>
      <c r="H3" s="3">
        <v>1.082E-5</v>
      </c>
      <c r="L3" s="3" t="s">
        <v>16</v>
      </c>
    </row>
    <row r="4" spans="1:16">
      <c r="A4" s="3" t="s">
        <v>756</v>
      </c>
      <c r="B4" s="3" t="s">
        <v>759</v>
      </c>
      <c r="C4" s="3" t="s">
        <v>760</v>
      </c>
      <c r="G4" s="3">
        <v>0</v>
      </c>
      <c r="H4" s="3">
        <v>1.082E-5</v>
      </c>
      <c r="L4" s="3" t="s">
        <v>16</v>
      </c>
    </row>
    <row r="5" spans="1:16">
      <c r="A5" s="3" t="s">
        <v>756</v>
      </c>
      <c r="B5" s="3" t="s">
        <v>761</v>
      </c>
      <c r="C5" s="3" t="s">
        <v>762</v>
      </c>
      <c r="G5" s="3">
        <v>0</v>
      </c>
      <c r="H5" s="3">
        <v>4.0679999999999998E-6</v>
      </c>
      <c r="L5" s="3" t="s">
        <v>16</v>
      </c>
    </row>
    <row r="6" spans="1:16">
      <c r="A6" s="3" t="s">
        <v>756</v>
      </c>
      <c r="B6" s="3" t="s">
        <v>763</v>
      </c>
      <c r="C6" s="3" t="s">
        <v>764</v>
      </c>
      <c r="G6" s="3">
        <v>0</v>
      </c>
      <c r="H6" s="3">
        <v>4.0609999999999997E-6</v>
      </c>
      <c r="L6" s="3" t="s">
        <v>16</v>
      </c>
    </row>
    <row r="7" spans="1:16">
      <c r="A7" s="3" t="s">
        <v>756</v>
      </c>
      <c r="B7" s="3" t="s">
        <v>765</v>
      </c>
      <c r="C7" s="3" t="s">
        <v>407</v>
      </c>
      <c r="G7" s="3">
        <v>1.791E-5</v>
      </c>
      <c r="H7" s="3">
        <v>8.1240000000000005E-6</v>
      </c>
      <c r="L7" s="3" t="s">
        <v>16</v>
      </c>
    </row>
    <row r="8" spans="1:16">
      <c r="A8" s="3" t="s">
        <v>756</v>
      </c>
      <c r="B8" s="3" t="s">
        <v>766</v>
      </c>
      <c r="C8" s="3" t="s">
        <v>767</v>
      </c>
      <c r="G8" s="3">
        <v>8.9560000000000003E-6</v>
      </c>
      <c r="H8" s="3">
        <v>4.0620000000000002E-6</v>
      </c>
      <c r="L8" s="3" t="s">
        <v>16</v>
      </c>
    </row>
    <row r="9" spans="1:16">
      <c r="A9" s="3" t="s">
        <v>756</v>
      </c>
      <c r="B9" s="3" t="s">
        <v>17</v>
      </c>
      <c r="C9" s="3" t="s">
        <v>768</v>
      </c>
      <c r="G9" s="3">
        <v>0</v>
      </c>
      <c r="H9" s="3">
        <v>4.0840000000000002E-6</v>
      </c>
      <c r="L9" s="3" t="s">
        <v>35</v>
      </c>
    </row>
    <row r="10" spans="1:16">
      <c r="A10" s="3" t="s">
        <v>756</v>
      </c>
      <c r="B10" s="3" t="s">
        <v>17</v>
      </c>
      <c r="C10" s="3" t="s">
        <v>769</v>
      </c>
      <c r="G10" s="3">
        <v>9.2720000000000003E-6</v>
      </c>
      <c r="H10" s="3">
        <v>4.2520000000000001E-6</v>
      </c>
      <c r="L10" s="3" t="s">
        <v>75</v>
      </c>
    </row>
    <row r="14" spans="1:16">
      <c r="C14" s="5" t="s">
        <v>36</v>
      </c>
      <c r="E14" s="3">
        <v>0</v>
      </c>
      <c r="F14" s="3">
        <v>0</v>
      </c>
      <c r="G14" s="3">
        <f>SUM(G2:G10)</f>
        <v>3.6137999999999999E-5</v>
      </c>
      <c r="H14" s="3">
        <f>SUM(H2:H10)</f>
        <v>5.0290999999999997E-5</v>
      </c>
      <c r="M14" s="6" t="s">
        <v>37</v>
      </c>
      <c r="O14" s="5" t="s">
        <v>38</v>
      </c>
      <c r="P14" s="5" t="s">
        <v>39</v>
      </c>
    </row>
    <row r="15" spans="1:16">
      <c r="M15" s="7"/>
      <c r="O15" s="3">
        <v>126710</v>
      </c>
      <c r="P15" s="3">
        <v>277214</v>
      </c>
    </row>
    <row r="16" spans="1:16">
      <c r="O16" s="3">
        <f>G14*O15</f>
        <v>4.5790459800000001</v>
      </c>
      <c r="P16" s="3">
        <f>H14*P15</f>
        <v>13.941369273999999</v>
      </c>
    </row>
    <row r="17" spans="6:15">
      <c r="F17" s="3">
        <v>0</v>
      </c>
      <c r="J17" s="3">
        <v>0</v>
      </c>
      <c r="O17" s="5" t="s">
        <v>40</v>
      </c>
    </row>
    <row r="18" spans="6:15">
      <c r="O18" s="3" t="s">
        <v>41</v>
      </c>
    </row>
    <row r="19" spans="6:15">
      <c r="F19" s="3">
        <v>3.9459999999999998E-5</v>
      </c>
      <c r="G19" s="3">
        <v>1.2813000000000001E-5</v>
      </c>
      <c r="H19" s="3">
        <v>9.2083999999999995E-5</v>
      </c>
      <c r="J19" s="9">
        <f>F19*F19*100000</f>
        <v>1.5570916000000001E-4</v>
      </c>
      <c r="K19" s="9">
        <f t="shared" ref="K19:L19" si="0">G19*G19*100000</f>
        <v>1.6417296900000003E-5</v>
      </c>
      <c r="L19" s="9">
        <f t="shared" si="0"/>
        <v>8.4794630559999998E-4</v>
      </c>
      <c r="O19" s="3">
        <v>28260</v>
      </c>
    </row>
    <row r="20" spans="6:15">
      <c r="O20" s="3">
        <v>0</v>
      </c>
    </row>
    <row r="21" spans="6:15">
      <c r="F21" s="3">
        <v>5.0501999999999999E-5</v>
      </c>
      <c r="G21" s="3">
        <v>2.7610000000000002E-5</v>
      </c>
      <c r="H21" s="3">
        <v>8.4733000000000003E-5</v>
      </c>
      <c r="J21" s="9">
        <f>F21*F21*100000</f>
        <v>2.550452004E-4</v>
      </c>
      <c r="K21" s="9">
        <f t="shared" ref="K21:L21" si="1">G21*G21*100000</f>
        <v>7.623121000000001E-5</v>
      </c>
      <c r="L21" s="9">
        <f t="shared" si="1"/>
        <v>7.1796812890000008E-4</v>
      </c>
    </row>
    <row r="100" spans="6:8">
      <c r="F100" s="4">
        <f>SUM(F1:F99)</f>
        <v>8.996199999999999E-5</v>
      </c>
      <c r="G100" s="4">
        <f t="shared" ref="G100:H100" si="2">SUM(G1:G99)</f>
        <v>1.12699E-4</v>
      </c>
      <c r="H100" s="4">
        <f t="shared" si="2"/>
        <v>2.77399E-4</v>
      </c>
    </row>
    <row r="101" spans="6:8">
      <c r="F101" s="4">
        <f>F100*F100</f>
        <v>8.0931614439999985E-9</v>
      </c>
      <c r="G101" s="4">
        <f t="shared" ref="G101:H101" si="3">G100*G100</f>
        <v>1.2701064601E-8</v>
      </c>
      <c r="H101" s="4">
        <f t="shared" si="3"/>
        <v>7.6950205201000005E-8</v>
      </c>
    </row>
  </sheetData>
  <phoneticPr fontId="2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4BC29-604D-8C46-B883-C34253111B17}">
  <sheetPr codeName="Tabelle4"/>
  <dimension ref="A1:P101"/>
  <sheetViews>
    <sheetView workbookViewId="0">
      <selection activeCell="A2" sqref="A2"/>
    </sheetView>
  </sheetViews>
  <sheetFormatPr baseColWidth="10" defaultRowHeight="15"/>
  <cols>
    <col min="1" max="1" width="22.6640625" style="3" customWidth="1"/>
    <col min="2" max="2" width="19.1640625" style="3" customWidth="1"/>
    <col min="3" max="3" width="17.33203125" style="3" customWidth="1"/>
    <col min="4" max="4" width="10.83203125" style="3"/>
    <col min="5" max="5" width="8.5" style="3" customWidth="1"/>
    <col min="6" max="6" width="13.83203125" style="3" customWidth="1"/>
    <col min="7" max="7" width="14" style="3" customWidth="1"/>
    <col min="8" max="8" width="13.33203125" style="3" customWidth="1"/>
    <col min="9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12</v>
      </c>
      <c r="B2" s="3" t="s">
        <v>13</v>
      </c>
      <c r="C2" s="3" t="s">
        <v>14</v>
      </c>
      <c r="D2" s="3" t="s">
        <v>15</v>
      </c>
      <c r="E2" s="3">
        <v>1</v>
      </c>
      <c r="F2" s="4">
        <f>E2/28260</f>
        <v>3.5385704175513094E-5</v>
      </c>
      <c r="L2" s="3" t="s">
        <v>16</v>
      </c>
    </row>
    <row r="3" spans="1:16">
      <c r="A3" s="3" t="s">
        <v>12</v>
      </c>
      <c r="B3" s="3" t="s">
        <v>17</v>
      </c>
      <c r="C3" s="3" t="s">
        <v>18</v>
      </c>
      <c r="D3" s="3" t="s">
        <v>15</v>
      </c>
      <c r="E3" s="3">
        <v>1</v>
      </c>
      <c r="F3" s="4">
        <f>E3/28260</f>
        <v>3.5385704175513094E-5</v>
      </c>
      <c r="L3" s="3" t="s">
        <v>16</v>
      </c>
    </row>
    <row r="4" spans="1:16">
      <c r="A4" s="3" t="s">
        <v>12</v>
      </c>
      <c r="B4" s="3" t="s">
        <v>19</v>
      </c>
      <c r="C4" s="3" t="s">
        <v>20</v>
      </c>
      <c r="D4" s="3" t="s">
        <v>15</v>
      </c>
      <c r="E4" s="3">
        <v>1</v>
      </c>
      <c r="F4" s="4">
        <f>E4/28260</f>
        <v>3.5385704175513094E-5</v>
      </c>
      <c r="L4" s="3" t="s">
        <v>21</v>
      </c>
    </row>
    <row r="5" spans="1:16">
      <c r="A5" s="3" t="s">
        <v>12</v>
      </c>
      <c r="B5" s="3" t="s">
        <v>22</v>
      </c>
      <c r="C5" s="3" t="s">
        <v>23</v>
      </c>
      <c r="I5" s="3" t="s">
        <v>24</v>
      </c>
      <c r="J5" s="3" t="s">
        <v>25</v>
      </c>
    </row>
    <row r="6" spans="1:16">
      <c r="A6" s="3" t="s">
        <v>12</v>
      </c>
      <c r="B6" s="3" t="s">
        <v>26</v>
      </c>
      <c r="C6" s="3" t="s">
        <v>27</v>
      </c>
      <c r="I6" s="3" t="s">
        <v>24</v>
      </c>
    </row>
    <row r="7" spans="1:16">
      <c r="A7" s="3" t="s">
        <v>12</v>
      </c>
      <c r="B7" s="3" t="s">
        <v>28</v>
      </c>
      <c r="C7" s="3" t="s">
        <v>29</v>
      </c>
      <c r="G7" s="3">
        <v>0</v>
      </c>
      <c r="H7" s="3">
        <v>4.0770000000000001E-6</v>
      </c>
      <c r="L7" s="3" t="s">
        <v>16</v>
      </c>
    </row>
    <row r="8" spans="1:16">
      <c r="A8" s="3" t="s">
        <v>12</v>
      </c>
      <c r="B8" s="3" t="s">
        <v>30</v>
      </c>
      <c r="C8" s="3" t="s">
        <v>31</v>
      </c>
      <c r="G8" s="3">
        <v>8.9570000000000008E-6</v>
      </c>
      <c r="H8" s="3">
        <v>4.0640000000000004E-6</v>
      </c>
      <c r="L8" s="3" t="s">
        <v>16</v>
      </c>
    </row>
    <row r="9" spans="1:16">
      <c r="A9" s="3" t="s">
        <v>12</v>
      </c>
      <c r="B9" s="3" t="s">
        <v>32</v>
      </c>
      <c r="C9" s="3" t="s">
        <v>33</v>
      </c>
      <c r="G9" s="3">
        <v>1.7900000000000001E-5</v>
      </c>
      <c r="H9" s="3">
        <v>8.1210000000000007E-6</v>
      </c>
      <c r="L9" s="3" t="s">
        <v>16</v>
      </c>
    </row>
    <row r="10" spans="1:16">
      <c r="A10" s="3" t="s">
        <v>12</v>
      </c>
      <c r="B10" s="3" t="s">
        <v>17</v>
      </c>
      <c r="C10" s="3" t="s">
        <v>34</v>
      </c>
      <c r="F10" s="4"/>
      <c r="G10" s="3">
        <v>0</v>
      </c>
      <c r="H10" s="3">
        <v>3.2329999999999997E-5</v>
      </c>
      <c r="L10" s="3" t="s">
        <v>35</v>
      </c>
    </row>
    <row r="11" spans="1:16">
      <c r="F11" s="4"/>
    </row>
    <row r="14" spans="1:16">
      <c r="C14" s="5" t="s">
        <v>36</v>
      </c>
      <c r="E14" s="3">
        <f>SUM(E2:E13)</f>
        <v>3</v>
      </c>
      <c r="F14" s="3">
        <f t="shared" ref="F14:H14" si="0">SUM(F2:F13)</f>
        <v>1.0615711252653928E-4</v>
      </c>
      <c r="G14" s="3">
        <f t="shared" si="0"/>
        <v>2.6857000000000004E-5</v>
      </c>
      <c r="H14" s="3">
        <f t="shared" si="0"/>
        <v>4.8591999999999998E-5</v>
      </c>
      <c r="M14" s="6" t="s">
        <v>37</v>
      </c>
      <c r="O14" s="5" t="s">
        <v>38</v>
      </c>
      <c r="P14" s="5" t="s">
        <v>39</v>
      </c>
    </row>
    <row r="15" spans="1:16">
      <c r="F15" s="4"/>
      <c r="G15" s="4"/>
      <c r="H15" s="4"/>
      <c r="M15" s="7"/>
      <c r="O15" s="3">
        <v>111640</v>
      </c>
      <c r="P15" s="3">
        <v>246066</v>
      </c>
    </row>
    <row r="16" spans="1:16">
      <c r="F16" s="4"/>
      <c r="G16" s="4"/>
      <c r="H16" s="4"/>
      <c r="O16" s="3">
        <f>O15*F14</f>
        <v>11.851380042462845</v>
      </c>
      <c r="P16" s="3">
        <f>P15*G14</f>
        <v>6.6085945620000013</v>
      </c>
    </row>
    <row r="17" spans="6:15">
      <c r="F17" s="8">
        <v>1.0615699999999999E-4</v>
      </c>
      <c r="G17" s="8">
        <v>2.1892999999999999E-5</v>
      </c>
      <c r="H17" s="8">
        <v>3.1020400000000001E-4</v>
      </c>
      <c r="J17" s="9">
        <f>F17*F17*100000</f>
        <v>1.1269308648999999E-3</v>
      </c>
      <c r="K17" s="9">
        <f t="shared" ref="K17:L17" si="1">G17*G17*100000</f>
        <v>4.7930344899999989E-5</v>
      </c>
      <c r="L17" s="9">
        <f t="shared" si="1"/>
        <v>9.6226521616000014E-3</v>
      </c>
      <c r="O17" s="5" t="s">
        <v>40</v>
      </c>
    </row>
    <row r="18" spans="6:15">
      <c r="O18" s="3" t="s">
        <v>41</v>
      </c>
    </row>
    <row r="19" spans="6:15">
      <c r="F19" s="3">
        <v>1.07488E-4</v>
      </c>
      <c r="G19" s="3">
        <v>5.5541999999999998E-5</v>
      </c>
      <c r="H19" s="3">
        <v>1.87753E-4</v>
      </c>
      <c r="J19" s="9">
        <f>F19*F19*100000</f>
        <v>1.1553670143999999E-3</v>
      </c>
      <c r="K19" s="9">
        <f t="shared" ref="K19:L19" si="2">G19*G19*100000</f>
        <v>3.0849137639999997E-4</v>
      </c>
      <c r="L19" s="9">
        <f t="shared" si="2"/>
        <v>3.5251189009000003E-3</v>
      </c>
      <c r="O19" s="3">
        <v>28260</v>
      </c>
    </row>
    <row r="20" spans="6:15">
      <c r="O20" s="3">
        <v>3</v>
      </c>
    </row>
    <row r="21" spans="6:15">
      <c r="F21" s="3">
        <v>2.8447999999999999E-5</v>
      </c>
      <c r="G21" s="3">
        <v>1.1438E-5</v>
      </c>
      <c r="H21" s="3">
        <v>5.8612000000000001E-5</v>
      </c>
      <c r="J21" s="9">
        <f>F21*F21*100000</f>
        <v>8.0928870399999995E-5</v>
      </c>
      <c r="K21" s="9">
        <f t="shared" ref="K21:L21" si="3">G21*G21*100000</f>
        <v>1.3082784400000001E-5</v>
      </c>
      <c r="L21" s="9">
        <f t="shared" si="3"/>
        <v>3.4353665439999998E-4</v>
      </c>
    </row>
    <row r="100" spans="6:8">
      <c r="F100" s="4">
        <f>SUM(F1:F99)</f>
        <v>4.5440722505307854E-4</v>
      </c>
      <c r="G100" s="4">
        <f t="shared" ref="G100:H100" si="4">SUM(G1:G99)</f>
        <v>1.4258700000000001E-4</v>
      </c>
      <c r="H100" s="4">
        <f t="shared" si="4"/>
        <v>6.5375299999999997E-4</v>
      </c>
    </row>
    <row r="101" spans="6:8">
      <c r="F101" s="4">
        <f>F100*F100</f>
        <v>2.0648592618043918E-7</v>
      </c>
      <c r="G101" s="4">
        <f t="shared" ref="G101:H101" si="5">G100*G100</f>
        <v>2.0331052569000002E-8</v>
      </c>
      <c r="H101" s="4">
        <f t="shared" si="5"/>
        <v>4.2739298500899998E-7</v>
      </c>
    </row>
  </sheetData>
  <phoneticPr fontId="2" type="noConversion"/>
  <pageMargins left="0.7" right="0.7" top="0.78740157499999996" bottom="0.78740157499999996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EC722-4A45-A547-8258-8F2D7DC3E6B7}">
  <sheetPr codeName="Sheet41"/>
  <dimension ref="A1:P401"/>
  <sheetViews>
    <sheetView workbookViewId="0">
      <selection activeCell="A2" sqref="A2"/>
    </sheetView>
  </sheetViews>
  <sheetFormatPr baseColWidth="10" defaultRowHeight="15"/>
  <cols>
    <col min="1" max="1" width="18.5" style="3" bestFit="1" customWidth="1"/>
    <col min="2" max="2" width="16.6640625" style="3" customWidth="1"/>
    <col min="3" max="3" width="13.6640625" style="3" customWidth="1"/>
    <col min="4" max="5" width="10.83203125" style="3"/>
    <col min="6" max="6" width="12.83203125" style="3" customWidth="1"/>
    <col min="7" max="7" width="10.83203125" style="3"/>
    <col min="8" max="8" width="12" style="3" bestFit="1" customWidth="1"/>
    <col min="9" max="9" width="10.83203125" style="3"/>
    <col min="10" max="12" width="13" style="3" bestFit="1" customWidth="1"/>
    <col min="13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770</v>
      </c>
      <c r="B2" s="3" t="s">
        <v>771</v>
      </c>
      <c r="C2" s="3" t="s">
        <v>772</v>
      </c>
      <c r="D2" s="3" t="s">
        <v>15</v>
      </c>
      <c r="E2" s="3">
        <v>1</v>
      </c>
      <c r="F2" s="4">
        <f>E2/28260</f>
        <v>3.5385704175513094E-5</v>
      </c>
      <c r="I2" s="3" t="s">
        <v>24</v>
      </c>
      <c r="J2" s="3" t="s">
        <v>25</v>
      </c>
    </row>
    <row r="3" spans="1:16">
      <c r="A3" s="3" t="s">
        <v>770</v>
      </c>
      <c r="B3" s="3" t="s">
        <v>773</v>
      </c>
      <c r="C3" s="3" t="s">
        <v>774</v>
      </c>
      <c r="D3" s="3" t="s">
        <v>15</v>
      </c>
      <c r="E3" s="3">
        <v>1</v>
      </c>
      <c r="F3" s="4">
        <f>E3/28260</f>
        <v>3.5385704175513094E-5</v>
      </c>
      <c r="G3" s="3">
        <v>0</v>
      </c>
      <c r="H3" s="3">
        <v>4.0640000000000004E-6</v>
      </c>
      <c r="I3" s="3" t="s">
        <v>24</v>
      </c>
      <c r="J3" s="3" t="s">
        <v>25</v>
      </c>
    </row>
    <row r="4" spans="1:16">
      <c r="A4" s="3" t="s">
        <v>770</v>
      </c>
      <c r="B4" s="3" t="s">
        <v>775</v>
      </c>
      <c r="C4" s="3" t="s">
        <v>776</v>
      </c>
      <c r="D4" s="3" t="s">
        <v>15</v>
      </c>
      <c r="E4" s="3">
        <v>1</v>
      </c>
      <c r="F4" s="4">
        <f t="shared" ref="F4:F6" si="0">E4/28260</f>
        <v>3.5385704175513094E-5</v>
      </c>
      <c r="L4" s="3" t="s">
        <v>16</v>
      </c>
    </row>
    <row r="5" spans="1:16">
      <c r="A5" s="3" t="s">
        <v>770</v>
      </c>
      <c r="B5" s="3" t="s">
        <v>17</v>
      </c>
      <c r="C5" s="3" t="s">
        <v>777</v>
      </c>
      <c r="D5" s="3" t="s">
        <v>15</v>
      </c>
      <c r="E5" s="3">
        <v>1</v>
      </c>
      <c r="F5" s="4">
        <f t="shared" si="0"/>
        <v>3.5385704175513094E-5</v>
      </c>
      <c r="L5" s="3" t="s">
        <v>16</v>
      </c>
    </row>
    <row r="6" spans="1:16">
      <c r="A6" s="3" t="s">
        <v>770</v>
      </c>
      <c r="B6" s="3" t="s">
        <v>17</v>
      </c>
      <c r="C6" s="3" t="s">
        <v>778</v>
      </c>
      <c r="D6" s="3" t="s">
        <v>15</v>
      </c>
      <c r="E6" s="3">
        <v>1</v>
      </c>
      <c r="F6" s="4">
        <f t="shared" si="0"/>
        <v>3.5385704175513094E-5</v>
      </c>
      <c r="L6" s="3" t="s">
        <v>125</v>
      </c>
    </row>
    <row r="7" spans="1:16">
      <c r="A7" s="3" t="s">
        <v>770</v>
      </c>
      <c r="B7" s="3" t="s">
        <v>779</v>
      </c>
      <c r="C7" s="3" t="s">
        <v>780</v>
      </c>
      <c r="G7" s="3">
        <v>0</v>
      </c>
      <c r="H7" s="3">
        <v>4.1239999999999998E-6</v>
      </c>
      <c r="L7" s="3" t="s">
        <v>16</v>
      </c>
    </row>
    <row r="8" spans="1:16">
      <c r="A8" s="3" t="s">
        <v>770</v>
      </c>
      <c r="B8" s="3" t="s">
        <v>781</v>
      </c>
      <c r="C8" s="3" t="s">
        <v>782</v>
      </c>
      <c r="G8" s="3">
        <v>1.8E-5</v>
      </c>
      <c r="H8" s="3">
        <v>8.2879999999999993E-6</v>
      </c>
      <c r="L8" s="3" t="s">
        <v>16</v>
      </c>
    </row>
    <row r="9" spans="1:16">
      <c r="A9" s="3" t="s">
        <v>770</v>
      </c>
      <c r="B9" s="3" t="s">
        <v>783</v>
      </c>
      <c r="C9" s="3" t="s">
        <v>784</v>
      </c>
      <c r="G9" s="3">
        <v>0</v>
      </c>
      <c r="H9" s="3">
        <v>4.0620000000000002E-6</v>
      </c>
      <c r="L9" s="3" t="s">
        <v>16</v>
      </c>
    </row>
    <row r="13" spans="1:16">
      <c r="C13" s="5" t="s">
        <v>36</v>
      </c>
      <c r="E13" s="3">
        <f>SUM(E2:E12)</f>
        <v>5</v>
      </c>
      <c r="F13" s="3">
        <f t="shared" ref="F13:H13" si="1">SUM(F2:F12)</f>
        <v>1.7692852087756547E-4</v>
      </c>
      <c r="G13" s="3">
        <f t="shared" si="1"/>
        <v>1.8E-5</v>
      </c>
      <c r="H13" s="3">
        <f t="shared" si="1"/>
        <v>2.0537999999999999E-5</v>
      </c>
      <c r="M13" s="6" t="s">
        <v>37</v>
      </c>
      <c r="O13" s="5" t="s">
        <v>38</v>
      </c>
      <c r="P13" s="5" t="s">
        <v>39</v>
      </c>
    </row>
    <row r="14" spans="1:16">
      <c r="M14" s="7"/>
      <c r="O14" s="3">
        <v>111560</v>
      </c>
      <c r="P14" s="3">
        <v>246086</v>
      </c>
    </row>
    <row r="15" spans="1:16">
      <c r="L15" s="11"/>
      <c r="M15" s="11"/>
      <c r="O15" s="3">
        <f>O14*G13</f>
        <v>2.0080800000000001</v>
      </c>
      <c r="P15" s="3">
        <f>P14*H13</f>
        <v>5.0541142679999993</v>
      </c>
    </row>
    <row r="16" spans="1:16">
      <c r="F16" s="3">
        <v>1.7692900000000001E-4</v>
      </c>
      <c r="G16" s="3">
        <v>5.7451000000000003E-5</v>
      </c>
      <c r="H16" s="3">
        <v>4.1284299999999998E-4</v>
      </c>
      <c r="J16" s="24">
        <f>F16*F16*100000</f>
        <v>3.1303871041000004E-3</v>
      </c>
      <c r="K16" s="24">
        <f t="shared" ref="K16:L16" si="2">G16*G16*100000</f>
        <v>3.3006174010000004E-4</v>
      </c>
      <c r="L16" s="24">
        <f t="shared" si="2"/>
        <v>1.7043934264899998E-2</v>
      </c>
      <c r="M16" s="11"/>
      <c r="O16" s="5" t="s">
        <v>40</v>
      </c>
    </row>
    <row r="17" spans="6:15">
      <c r="J17" s="24"/>
      <c r="K17" s="24"/>
      <c r="L17" s="24"/>
      <c r="M17" s="11"/>
      <c r="O17" s="3" t="s">
        <v>114</v>
      </c>
    </row>
    <row r="18" spans="6:15">
      <c r="F18" s="3">
        <v>1.7927999999999998E-5</v>
      </c>
      <c r="G18" s="3">
        <v>2.1710000000000001E-6</v>
      </c>
      <c r="H18" s="3">
        <v>6.4758999999999994E-5</v>
      </c>
      <c r="J18" s="24">
        <f>F18*F18*100000</f>
        <v>3.2141318399999992E-5</v>
      </c>
      <c r="K18" s="24">
        <f t="shared" ref="K18:L18" si="3">G18*G18*100000</f>
        <v>4.7132410000000001E-7</v>
      </c>
      <c r="L18" s="24">
        <f t="shared" si="3"/>
        <v>4.1937280809999994E-4</v>
      </c>
      <c r="O18" s="3">
        <v>28028</v>
      </c>
    </row>
    <row r="19" spans="6:15">
      <c r="J19" s="24"/>
      <c r="K19" s="24"/>
      <c r="L19" s="24"/>
      <c r="O19" s="3">
        <v>5</v>
      </c>
    </row>
    <row r="20" spans="6:15">
      <c r="F20" s="3">
        <v>2.0318000000000001E-5</v>
      </c>
      <c r="G20" s="3">
        <v>6.5969999999999997E-6</v>
      </c>
      <c r="H20" s="3">
        <v>4.7414999999999999E-5</v>
      </c>
      <c r="J20" s="24">
        <f>F20*F20*100000</f>
        <v>4.1282112400000002E-5</v>
      </c>
      <c r="K20" s="24">
        <f t="shared" ref="K20:L20" si="4">G20*G20*100000</f>
        <v>4.3520408999999997E-6</v>
      </c>
      <c r="L20" s="24">
        <f t="shared" si="4"/>
        <v>2.2481822249999998E-4</v>
      </c>
    </row>
    <row r="400" spans="6:8">
      <c r="F400" s="4">
        <f>SUM(F1:F399)</f>
        <v>5.6903204175513084E-4</v>
      </c>
      <c r="G400" s="4">
        <f t="shared" ref="G400:H400" si="5">SUM(G1:G399)</f>
        <v>1.0221900000000002E-4</v>
      </c>
      <c r="H400" s="4">
        <f t="shared" si="5"/>
        <v>5.6609299999999993E-4</v>
      </c>
    </row>
    <row r="401" spans="6:8">
      <c r="F401" s="3">
        <f>F400*F400</f>
        <v>3.2379746454401299E-7</v>
      </c>
      <c r="G401" s="3">
        <f t="shared" ref="G401:H401" si="6">G400*G400</f>
        <v>1.0448723961000004E-8</v>
      </c>
      <c r="H401" s="3">
        <f t="shared" si="6"/>
        <v>3.2046128464899992E-7</v>
      </c>
    </row>
  </sheetData>
  <phoneticPr fontId="2" type="noConversion"/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2010-B9C9-7445-8037-4B0770D42EF4}">
  <sheetPr codeName="Sheet6"/>
  <dimension ref="A1:P401"/>
  <sheetViews>
    <sheetView workbookViewId="0">
      <selection activeCell="A2" sqref="A2"/>
    </sheetView>
  </sheetViews>
  <sheetFormatPr baseColWidth="10" defaultRowHeight="15"/>
  <cols>
    <col min="1" max="1" width="21" style="3" customWidth="1"/>
    <col min="2" max="2" width="17" style="3" customWidth="1"/>
    <col min="3" max="3" width="15.6640625" style="3" customWidth="1"/>
    <col min="4" max="5" width="10.83203125" style="3"/>
    <col min="6" max="8" width="12" style="3" bestFit="1" customWidth="1"/>
    <col min="9" max="10" width="10.83203125" style="3"/>
    <col min="11" max="11" width="12" style="3" bestFit="1" customWidth="1"/>
    <col min="12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785</v>
      </c>
      <c r="B2" s="3" t="s">
        <v>786</v>
      </c>
      <c r="C2" s="3" t="s">
        <v>787</v>
      </c>
      <c r="D2" s="3" t="s">
        <v>81</v>
      </c>
      <c r="E2" s="3">
        <v>0</v>
      </c>
      <c r="F2" s="3">
        <v>0</v>
      </c>
      <c r="I2" s="3" t="s">
        <v>24</v>
      </c>
      <c r="J2" s="3" t="s">
        <v>25</v>
      </c>
    </row>
    <row r="3" spans="1:12">
      <c r="A3" s="3" t="s">
        <v>785</v>
      </c>
      <c r="B3" s="3" t="s">
        <v>788</v>
      </c>
      <c r="C3" s="3" t="s">
        <v>789</v>
      </c>
      <c r="D3" s="3" t="s">
        <v>15</v>
      </c>
      <c r="E3" s="3">
        <v>1</v>
      </c>
      <c r="F3" s="4">
        <f>E3/28260</f>
        <v>3.5385704175513094E-5</v>
      </c>
      <c r="I3" s="3" t="s">
        <v>24</v>
      </c>
      <c r="J3" s="3" t="s">
        <v>25</v>
      </c>
    </row>
    <row r="4" spans="1:12">
      <c r="A4" s="3" t="s">
        <v>785</v>
      </c>
      <c r="B4" s="3" t="s">
        <v>790</v>
      </c>
      <c r="C4" s="3" t="s">
        <v>791</v>
      </c>
      <c r="D4" s="3" t="s">
        <v>15</v>
      </c>
      <c r="E4" s="3">
        <v>1</v>
      </c>
      <c r="F4" s="4">
        <f>E4/28260</f>
        <v>3.5385704175513094E-5</v>
      </c>
      <c r="L4" s="3" t="s">
        <v>21</v>
      </c>
    </row>
    <row r="5" spans="1:12">
      <c r="A5" s="3" t="s">
        <v>785</v>
      </c>
      <c r="B5" s="3" t="s">
        <v>792</v>
      </c>
      <c r="C5" s="3" t="s">
        <v>793</v>
      </c>
      <c r="D5" s="3" t="s">
        <v>15</v>
      </c>
      <c r="E5" s="3">
        <v>1</v>
      </c>
      <c r="F5" s="4">
        <f>E5/28260</f>
        <v>3.5385704175513094E-5</v>
      </c>
      <c r="L5" s="3" t="s">
        <v>21</v>
      </c>
    </row>
    <row r="6" spans="1:12">
      <c r="A6" s="3" t="s">
        <v>785</v>
      </c>
      <c r="B6" s="3" t="s">
        <v>794</v>
      </c>
      <c r="C6" s="3" t="s">
        <v>795</v>
      </c>
      <c r="D6" s="3" t="s">
        <v>15</v>
      </c>
      <c r="E6" s="3">
        <v>2</v>
      </c>
      <c r="F6" s="4">
        <f>E6/28260</f>
        <v>7.0771408351026188E-5</v>
      </c>
      <c r="I6" s="3" t="s">
        <v>24</v>
      </c>
      <c r="J6" s="3" t="s">
        <v>25</v>
      </c>
    </row>
    <row r="7" spans="1:12">
      <c r="A7" s="3" t="s">
        <v>785</v>
      </c>
      <c r="B7" s="3" t="s">
        <v>796</v>
      </c>
      <c r="C7" s="3" t="s">
        <v>797</v>
      </c>
      <c r="I7" s="3" t="s">
        <v>24</v>
      </c>
      <c r="J7" s="3" t="s">
        <v>798</v>
      </c>
    </row>
    <row r="8" spans="1:12">
      <c r="A8" s="3" t="s">
        <v>785</v>
      </c>
      <c r="B8" s="3" t="s">
        <v>17</v>
      </c>
      <c r="C8" s="3" t="s">
        <v>799</v>
      </c>
      <c r="G8" s="3">
        <v>0</v>
      </c>
      <c r="H8" s="3">
        <v>4.0929999999999996E-6</v>
      </c>
      <c r="L8" s="3" t="s">
        <v>16</v>
      </c>
    </row>
    <row r="9" spans="1:12">
      <c r="A9" s="3" t="s">
        <v>785</v>
      </c>
      <c r="B9" s="3" t="s">
        <v>800</v>
      </c>
      <c r="C9" s="3" t="s">
        <v>801</v>
      </c>
      <c r="G9" s="3">
        <v>0</v>
      </c>
      <c r="H9" s="3">
        <v>4.0940000000000001E-6</v>
      </c>
      <c r="L9" s="3" t="s">
        <v>16</v>
      </c>
    </row>
    <row r="10" spans="1:12">
      <c r="A10" s="3" t="s">
        <v>785</v>
      </c>
      <c r="B10" s="3" t="s">
        <v>802</v>
      </c>
      <c r="C10" s="3" t="s">
        <v>803</v>
      </c>
      <c r="G10" s="3">
        <v>0</v>
      </c>
      <c r="H10" s="3">
        <v>4.0969999999999999E-6</v>
      </c>
      <c r="L10" s="3" t="s">
        <v>16</v>
      </c>
    </row>
    <row r="11" spans="1:12">
      <c r="A11" s="3" t="s">
        <v>785</v>
      </c>
      <c r="B11" s="3" t="s">
        <v>804</v>
      </c>
      <c r="C11" s="3" t="s">
        <v>805</v>
      </c>
      <c r="G11" s="3">
        <v>0</v>
      </c>
      <c r="H11" s="3">
        <v>1.641E-5</v>
      </c>
      <c r="L11" s="3" t="s">
        <v>16</v>
      </c>
    </row>
    <row r="12" spans="1:12">
      <c r="A12" s="3" t="s">
        <v>785</v>
      </c>
      <c r="B12" s="3" t="s">
        <v>806</v>
      </c>
      <c r="C12" s="3" t="s">
        <v>807</v>
      </c>
      <c r="G12" s="3">
        <v>0</v>
      </c>
      <c r="H12" s="3">
        <v>4.0659999999999997E-6</v>
      </c>
      <c r="L12" s="3" t="s">
        <v>16</v>
      </c>
    </row>
    <row r="13" spans="1:12">
      <c r="A13" s="3" t="s">
        <v>785</v>
      </c>
      <c r="B13" s="3" t="s">
        <v>808</v>
      </c>
      <c r="C13" s="3" t="s">
        <v>809</v>
      </c>
      <c r="G13" s="3">
        <v>0</v>
      </c>
      <c r="H13" s="3">
        <v>4.0670000000000002E-6</v>
      </c>
      <c r="L13" s="3" t="s">
        <v>16</v>
      </c>
    </row>
    <row r="14" spans="1:12">
      <c r="A14" s="3" t="s">
        <v>785</v>
      </c>
      <c r="B14" s="3" t="s">
        <v>810</v>
      </c>
      <c r="C14" s="3" t="s">
        <v>811</v>
      </c>
      <c r="G14" s="3">
        <v>8.9789999999999999E-6</v>
      </c>
      <c r="H14" s="3">
        <v>4.0740000000000003E-6</v>
      </c>
      <c r="L14" s="3" t="s">
        <v>16</v>
      </c>
    </row>
    <row r="15" spans="1:12">
      <c r="A15" s="3" t="s">
        <v>785</v>
      </c>
      <c r="B15" s="3" t="s">
        <v>812</v>
      </c>
      <c r="C15" s="3" t="s">
        <v>813</v>
      </c>
      <c r="G15" s="3">
        <v>0</v>
      </c>
      <c r="H15" s="3">
        <v>4.0620000000000002E-6</v>
      </c>
      <c r="L15" s="3" t="s">
        <v>16</v>
      </c>
    </row>
    <row r="16" spans="1:12">
      <c r="A16" s="3" t="s">
        <v>785</v>
      </c>
      <c r="B16" s="3" t="s">
        <v>814</v>
      </c>
      <c r="C16" s="3" t="s">
        <v>815</v>
      </c>
      <c r="G16" s="3">
        <v>0</v>
      </c>
      <c r="H16" s="3">
        <v>3.2280000000000003E-5</v>
      </c>
      <c r="L16" s="3" t="s">
        <v>16</v>
      </c>
    </row>
    <row r="17" spans="1:16">
      <c r="A17" s="3" t="s">
        <v>785</v>
      </c>
      <c r="B17" s="3" t="s">
        <v>17</v>
      </c>
      <c r="C17" s="3" t="s">
        <v>816</v>
      </c>
      <c r="G17" s="3">
        <v>0</v>
      </c>
      <c r="H17" s="3">
        <v>1.3040000000000001E-5</v>
      </c>
      <c r="L17" s="3" t="s">
        <v>35</v>
      </c>
    </row>
    <row r="18" spans="1:16">
      <c r="A18" s="3" t="s">
        <v>785</v>
      </c>
      <c r="B18" s="3" t="s">
        <v>17</v>
      </c>
      <c r="C18" s="3" t="s">
        <v>817</v>
      </c>
      <c r="G18" s="3">
        <v>0</v>
      </c>
      <c r="H18" s="3">
        <v>4.3479999999999997E-6</v>
      </c>
      <c r="L18" s="3" t="s">
        <v>35</v>
      </c>
    </row>
    <row r="19" spans="1:16">
      <c r="A19" s="3" t="s">
        <v>785</v>
      </c>
      <c r="B19" s="3" t="s">
        <v>17</v>
      </c>
      <c r="C19" s="3" t="s">
        <v>818</v>
      </c>
      <c r="G19" s="3">
        <v>0</v>
      </c>
      <c r="H19" s="3">
        <v>4.0659999999999997E-6</v>
      </c>
      <c r="L19" s="3" t="s">
        <v>75</v>
      </c>
    </row>
    <row r="20" spans="1:16">
      <c r="A20" s="3" t="s">
        <v>785</v>
      </c>
      <c r="B20" s="3" t="s">
        <v>17</v>
      </c>
      <c r="C20" s="3" t="s">
        <v>819</v>
      </c>
      <c r="G20" s="3">
        <v>2.376E-5</v>
      </c>
      <c r="H20" s="3">
        <v>1.0859999999999999E-5</v>
      </c>
      <c r="L20" s="3" t="s">
        <v>75</v>
      </c>
    </row>
    <row r="21" spans="1:16">
      <c r="A21" s="3" t="s">
        <v>785</v>
      </c>
      <c r="B21" s="3" t="s">
        <v>17</v>
      </c>
      <c r="C21" s="3" t="s">
        <v>820</v>
      </c>
      <c r="G21" s="3">
        <v>0</v>
      </c>
      <c r="H21" s="3">
        <v>4.0779999999999997E-6</v>
      </c>
      <c r="L21" s="3" t="s">
        <v>75</v>
      </c>
    </row>
    <row r="22" spans="1:16">
      <c r="A22" s="3" t="s">
        <v>785</v>
      </c>
      <c r="B22" s="3" t="s">
        <v>17</v>
      </c>
      <c r="C22" s="3" t="s">
        <v>821</v>
      </c>
      <c r="G22" s="3">
        <v>0</v>
      </c>
      <c r="H22" s="3">
        <v>3.3139999999999998E-5</v>
      </c>
      <c r="L22" s="3" t="s">
        <v>75</v>
      </c>
    </row>
    <row r="26" spans="1:16">
      <c r="C26" s="5" t="s">
        <v>148</v>
      </c>
      <c r="E26" s="3">
        <f>SUM(E2:E25)</f>
        <v>5</v>
      </c>
      <c r="F26" s="3">
        <f t="shared" ref="F26:H26" si="0">SUM(F2:F25)</f>
        <v>1.7692852087756547E-4</v>
      </c>
      <c r="G26" s="3">
        <f t="shared" si="0"/>
        <v>3.2738999999999999E-5</v>
      </c>
      <c r="H26" s="3">
        <f t="shared" si="0"/>
        <v>1.4677499999999998E-4</v>
      </c>
      <c r="M26" s="6" t="s">
        <v>37</v>
      </c>
      <c r="O26" s="5" t="s">
        <v>38</v>
      </c>
      <c r="P26" s="5" t="s">
        <v>39</v>
      </c>
    </row>
    <row r="27" spans="1:16">
      <c r="M27" s="7"/>
      <c r="O27" s="3">
        <v>111644</v>
      </c>
      <c r="P27" s="3">
        <v>246170</v>
      </c>
    </row>
    <row r="28" spans="1:16">
      <c r="M28" s="11"/>
      <c r="O28" s="3">
        <f>O27*G26</f>
        <v>3.6551129159999998</v>
      </c>
      <c r="P28" s="3">
        <f>P27*H26</f>
        <v>36.131601749999994</v>
      </c>
    </row>
    <row r="29" spans="1:16">
      <c r="F29" s="3">
        <v>1.7692900000000001E-4</v>
      </c>
      <c r="G29" s="3">
        <v>5.7451000000000003E-5</v>
      </c>
      <c r="H29" s="3">
        <v>4.1284299999999998E-4</v>
      </c>
      <c r="J29" s="3">
        <f>F29*F29*100000</f>
        <v>3.1303871041000004E-3</v>
      </c>
      <c r="K29" s="3">
        <f t="shared" ref="K29:L29" si="1">G29*G29*100000</f>
        <v>3.3006174010000004E-4</v>
      </c>
      <c r="L29" s="3">
        <f t="shared" si="1"/>
        <v>1.7043934264899998E-2</v>
      </c>
      <c r="O29" s="5" t="s">
        <v>40</v>
      </c>
    </row>
    <row r="30" spans="1:16">
      <c r="O30" s="3" t="s">
        <v>149</v>
      </c>
    </row>
    <row r="31" spans="1:16">
      <c r="F31" s="3">
        <v>3.5828000000000003E-5</v>
      </c>
      <c r="G31" s="3">
        <v>9.7620000000000007E-6</v>
      </c>
      <c r="H31" s="3">
        <v>9.1731999999999995E-5</v>
      </c>
      <c r="J31" s="3">
        <f>F31*F31*100000</f>
        <v>1.2836455840000002E-4</v>
      </c>
      <c r="K31" s="12">
        <f t="shared" ref="K31:L31" si="2">G31*G31*100000</f>
        <v>9.5296644000000009E-6</v>
      </c>
      <c r="L31" s="3">
        <f t="shared" si="2"/>
        <v>8.4147598239999995E-4</v>
      </c>
      <c r="O31" s="3">
        <v>28260</v>
      </c>
    </row>
    <row r="32" spans="1:16">
      <c r="J32" s="10"/>
      <c r="O32" s="3">
        <v>5</v>
      </c>
    </row>
    <row r="33" spans="6:12">
      <c r="F33" s="3">
        <v>1.4624000000000001E-4</v>
      </c>
      <c r="G33" s="3">
        <v>1.02427E-4</v>
      </c>
      <c r="H33" s="3">
        <v>2.0245300000000001E-4</v>
      </c>
      <c r="J33" s="3">
        <f>F33*F33*100000</f>
        <v>2.1386137600000001E-3</v>
      </c>
      <c r="K33" s="3">
        <f t="shared" ref="K33:L33" si="3">G33*G33*100000</f>
        <v>1.0491290329E-3</v>
      </c>
      <c r="L33" s="3">
        <f t="shared" si="3"/>
        <v>4.0987217208999999E-3</v>
      </c>
    </row>
    <row r="34" spans="6:12">
      <c r="J34" s="10"/>
    </row>
    <row r="35" spans="6:12">
      <c r="J35" s="10"/>
    </row>
    <row r="400" spans="6:8">
      <c r="F400" s="4">
        <f>SUM(F1:F399)</f>
        <v>7.12854041755131E-4</v>
      </c>
      <c r="G400" s="4">
        <f t="shared" ref="G400:H400" si="4">SUM(G1:G399)</f>
        <v>2.3511799999999998E-4</v>
      </c>
      <c r="H400" s="4">
        <f t="shared" si="4"/>
        <v>1.0005779999999998E-3</v>
      </c>
    </row>
    <row r="401" spans="6:8">
      <c r="F401" s="3">
        <f>F400*F400</f>
        <v>5.08160884846626E-7</v>
      </c>
      <c r="G401" s="3">
        <f t="shared" ref="G401:H401" si="5">G400*G400</f>
        <v>5.528047392399999E-8</v>
      </c>
      <c r="H401" s="3">
        <f t="shared" si="5"/>
        <v>1.0011563340839997E-6</v>
      </c>
    </row>
  </sheetData>
  <phoneticPr fontId="2" type="noConversion"/>
  <pageMargins left="0.7" right="0.7" top="0.78740157499999996" bottom="0.78740157499999996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F9DF7-C5AE-6E45-899A-A25C6522D76E}">
  <sheetPr codeName="Sheet29"/>
  <dimension ref="A1:P251"/>
  <sheetViews>
    <sheetView workbookViewId="0">
      <selection activeCell="A2" sqref="A2"/>
    </sheetView>
  </sheetViews>
  <sheetFormatPr baseColWidth="10" defaultRowHeight="15"/>
  <cols>
    <col min="1" max="1" width="19.1640625" style="3" customWidth="1"/>
    <col min="2" max="2" width="16.5" style="3" customWidth="1"/>
    <col min="3" max="5" width="10.83203125" style="3"/>
    <col min="6" max="8" width="12" style="3" bestFit="1" customWidth="1"/>
    <col min="9" max="9" width="10.83203125" style="3"/>
    <col min="10" max="12" width="13" style="3" bestFit="1" customWidth="1"/>
    <col min="13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822</v>
      </c>
      <c r="B2" s="3" t="s">
        <v>17</v>
      </c>
      <c r="C2" s="3" t="s">
        <v>823</v>
      </c>
      <c r="D2" s="3" t="s">
        <v>15</v>
      </c>
      <c r="E2" s="3">
        <v>1</v>
      </c>
      <c r="F2" s="4">
        <f>E2/28260</f>
        <v>3.5385704175513094E-5</v>
      </c>
      <c r="L2" s="3" t="s">
        <v>125</v>
      </c>
    </row>
    <row r="3" spans="1:16">
      <c r="A3" s="3" t="s">
        <v>822</v>
      </c>
      <c r="B3" s="3" t="s">
        <v>824</v>
      </c>
      <c r="C3" s="3" t="s">
        <v>825</v>
      </c>
      <c r="G3" s="3">
        <v>8.9560000000000003E-6</v>
      </c>
      <c r="H3" s="3">
        <v>4.0620000000000002E-6</v>
      </c>
      <c r="I3" s="3" t="s">
        <v>341</v>
      </c>
      <c r="J3" s="3" t="s">
        <v>341</v>
      </c>
      <c r="L3" s="3" t="s">
        <v>16</v>
      </c>
    </row>
    <row r="4" spans="1:16">
      <c r="A4" s="3" t="s">
        <v>822</v>
      </c>
      <c r="B4" s="3" t="s">
        <v>17</v>
      </c>
      <c r="C4" s="3" t="s">
        <v>826</v>
      </c>
      <c r="G4" s="3">
        <v>8.9609999999999994E-6</v>
      </c>
      <c r="H4" s="3">
        <v>4.065E-6</v>
      </c>
      <c r="L4" s="3" t="s">
        <v>35</v>
      </c>
    </row>
    <row r="5" spans="1:16">
      <c r="A5" s="3" t="s">
        <v>822</v>
      </c>
      <c r="B5" s="3" t="s">
        <v>17</v>
      </c>
      <c r="C5" s="3" t="s">
        <v>827</v>
      </c>
      <c r="G5" s="3">
        <v>9.2920000000000001E-6</v>
      </c>
      <c r="H5" s="3">
        <v>4.3059999999999999E-6</v>
      </c>
      <c r="J5" s="10"/>
      <c r="L5" s="3" t="s">
        <v>35</v>
      </c>
    </row>
    <row r="6" spans="1:16">
      <c r="A6" s="3" t="s">
        <v>822</v>
      </c>
      <c r="B6" s="3" t="s">
        <v>17</v>
      </c>
      <c r="C6" s="3" t="s">
        <v>828</v>
      </c>
      <c r="G6" s="3">
        <v>8.9579999999999996E-6</v>
      </c>
      <c r="H6" s="3">
        <v>4.0640000000000004E-6</v>
      </c>
      <c r="L6" s="3" t="s">
        <v>75</v>
      </c>
    </row>
    <row r="9" spans="1:16">
      <c r="C9" s="5" t="s">
        <v>36</v>
      </c>
      <c r="E9" s="3">
        <f>SUM(E2:E8)</f>
        <v>1</v>
      </c>
      <c r="F9" s="4">
        <f>E9/28260</f>
        <v>3.5385704175513094E-5</v>
      </c>
      <c r="G9" s="3">
        <f t="shared" ref="G9:H9" si="0">SUM(G2:G8)</f>
        <v>3.6166999999999994E-5</v>
      </c>
      <c r="H9" s="3">
        <f t="shared" si="0"/>
        <v>1.6497000000000001E-5</v>
      </c>
      <c r="M9" s="6" t="s">
        <v>37</v>
      </c>
      <c r="O9" s="5" t="s">
        <v>38</v>
      </c>
      <c r="P9" s="5" t="s">
        <v>39</v>
      </c>
    </row>
    <row r="10" spans="1:16">
      <c r="M10" s="7"/>
      <c r="O10" s="3">
        <v>111660</v>
      </c>
      <c r="P10" s="3">
        <v>246208</v>
      </c>
    </row>
    <row r="11" spans="1:16">
      <c r="O11" s="3">
        <f>G9*O10</f>
        <v>4.038407219999999</v>
      </c>
      <c r="P11" s="3">
        <f>H9*P10</f>
        <v>4.061693376</v>
      </c>
    </row>
    <row r="12" spans="1:16">
      <c r="F12" s="3">
        <v>3.5386000000000003E-5</v>
      </c>
      <c r="G12" s="3">
        <v>8.9599999999999998E-7</v>
      </c>
      <c r="H12" s="3">
        <v>1.9714099999999999E-4</v>
      </c>
      <c r="J12" s="20">
        <f>F12*F12*100000</f>
        <v>1.252168996E-4</v>
      </c>
      <c r="K12" s="20">
        <f t="shared" ref="K12:L12" si="1">G12*G12*100000</f>
        <v>8.0281599999999995E-8</v>
      </c>
      <c r="L12" s="20">
        <f t="shared" si="1"/>
        <v>3.8864573880999999E-3</v>
      </c>
      <c r="O12" s="5" t="s">
        <v>40</v>
      </c>
    </row>
    <row r="13" spans="1:16">
      <c r="J13" s="20"/>
      <c r="K13" s="20"/>
      <c r="L13" s="20"/>
      <c r="O13" s="3" t="s">
        <v>149</v>
      </c>
    </row>
    <row r="14" spans="1:16">
      <c r="F14" s="3">
        <v>3.5822999999999999E-5</v>
      </c>
      <c r="G14" s="3">
        <v>9.7610000000000002E-6</v>
      </c>
      <c r="H14" s="3">
        <v>9.1718999999999994E-5</v>
      </c>
      <c r="J14" s="20">
        <f>F14*F14*100000</f>
        <v>1.283287329E-4</v>
      </c>
      <c r="K14" s="20">
        <f t="shared" ref="K14:L14" si="2">G14*G14*100000</f>
        <v>9.5277120999999997E-6</v>
      </c>
      <c r="L14" s="20">
        <f t="shared" si="2"/>
        <v>8.4123749609999994E-4</v>
      </c>
      <c r="O14" s="3">
        <v>28260</v>
      </c>
    </row>
    <row r="15" spans="1:16">
      <c r="J15" s="20"/>
      <c r="K15" s="20"/>
      <c r="L15" s="20"/>
      <c r="O15" s="3">
        <v>1</v>
      </c>
    </row>
    <row r="16" spans="1:16">
      <c r="F16" s="3">
        <v>1.6246E-5</v>
      </c>
      <c r="G16" s="3">
        <v>4.4270000000000001E-6</v>
      </c>
      <c r="H16" s="3">
        <v>4.1597000000000002E-5</v>
      </c>
      <c r="J16" s="20">
        <f>F16*F16*100000</f>
        <v>2.6393251600000003E-5</v>
      </c>
      <c r="K16" s="20">
        <f t="shared" ref="K16:L16" si="3">G16*G16*100000</f>
        <v>1.9598329000000002E-6</v>
      </c>
      <c r="L16" s="20">
        <f t="shared" si="3"/>
        <v>1.7303104090000002E-4</v>
      </c>
    </row>
    <row r="250" spans="6:8">
      <c r="F250" s="4">
        <f>SUM(F1:F249)</f>
        <v>1.582264083510262E-4</v>
      </c>
      <c r="G250" s="4">
        <f t="shared" ref="G250:H250" si="4">SUM(G1:G249)</f>
        <v>8.7417999999999995E-5</v>
      </c>
      <c r="H250" s="4">
        <f t="shared" si="4"/>
        <v>3.6345099999999999E-4</v>
      </c>
    </row>
    <row r="251" spans="6:8">
      <c r="F251" s="3">
        <f>F250*F250</f>
        <v>2.5035596299665692E-8</v>
      </c>
      <c r="G251" s="3">
        <f>G250*G250</f>
        <v>7.6419067239999985E-9</v>
      </c>
      <c r="H251" s="3">
        <f>H250*H250</f>
        <v>1.3209662940099998E-7</v>
      </c>
    </row>
  </sheetData>
  <phoneticPr fontId="2" type="noConversion"/>
  <pageMargins left="0.7" right="0.7" top="0.78740157499999996" bottom="0.78740157499999996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A5731-18CF-D948-9581-19DBED9CF642}">
  <sheetPr codeName="Sheet7"/>
  <dimension ref="A1:P28"/>
  <sheetViews>
    <sheetView workbookViewId="0">
      <selection activeCell="J24" sqref="J24:L24"/>
    </sheetView>
  </sheetViews>
  <sheetFormatPr baseColWidth="10" defaultRowHeight="15"/>
  <cols>
    <col min="1" max="1" width="20" style="3" customWidth="1"/>
    <col min="2" max="2" width="18.33203125" style="3" customWidth="1"/>
    <col min="3" max="3" width="14.1640625" style="3" customWidth="1"/>
    <col min="4" max="5" width="10.83203125" style="3"/>
    <col min="6" max="6" width="12.1640625" style="3" customWidth="1"/>
    <col min="7" max="8" width="12" style="3" bestFit="1" customWidth="1"/>
    <col min="9" max="10" width="10.83203125" style="3"/>
    <col min="11" max="11" width="14.1640625" style="3" bestFit="1" customWidth="1"/>
    <col min="12" max="16384" width="10.83203125" style="3"/>
  </cols>
  <sheetData>
    <row r="1" spans="1:12" s="5" customFormat="1">
      <c r="A1" s="13" t="s">
        <v>0</v>
      </c>
      <c r="B1" s="13" t="s">
        <v>1</v>
      </c>
      <c r="C1" s="13" t="s">
        <v>2</v>
      </c>
      <c r="D1" s="13" t="s">
        <v>3</v>
      </c>
      <c r="E1" s="14" t="s">
        <v>78</v>
      </c>
      <c r="F1" s="14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</row>
    <row r="2" spans="1:12">
      <c r="A2" s="3" t="s">
        <v>829</v>
      </c>
      <c r="B2" s="3" t="s">
        <v>830</v>
      </c>
      <c r="C2" s="3" t="s">
        <v>831</v>
      </c>
      <c r="D2" s="3" t="s">
        <v>15</v>
      </c>
      <c r="E2" s="3">
        <v>1</v>
      </c>
      <c r="F2" s="4">
        <f>E2/28260</f>
        <v>3.5385704175513094E-5</v>
      </c>
      <c r="L2" s="3" t="s">
        <v>16</v>
      </c>
    </row>
    <row r="3" spans="1:12">
      <c r="A3" s="3" t="s">
        <v>829</v>
      </c>
      <c r="B3" s="3" t="s">
        <v>832</v>
      </c>
      <c r="C3" s="3" t="s">
        <v>833</v>
      </c>
      <c r="D3" s="3" t="s">
        <v>15</v>
      </c>
      <c r="E3" s="3">
        <v>1</v>
      </c>
      <c r="F3" s="4">
        <f>E3/28260</f>
        <v>3.5385704175513094E-5</v>
      </c>
      <c r="G3" s="3">
        <v>8.9670000000000007E-6</v>
      </c>
      <c r="H3" s="3">
        <v>4.0640000000000004E-6</v>
      </c>
      <c r="L3" s="3" t="s">
        <v>16</v>
      </c>
    </row>
    <row r="4" spans="1:12">
      <c r="A4" s="3" t="s">
        <v>829</v>
      </c>
      <c r="B4" s="3" t="s">
        <v>834</v>
      </c>
      <c r="C4" s="3" t="s">
        <v>835</v>
      </c>
      <c r="I4" s="3" t="s">
        <v>24</v>
      </c>
      <c r="J4" s="3" t="s">
        <v>25</v>
      </c>
    </row>
    <row r="5" spans="1:12">
      <c r="A5" s="3" t="s">
        <v>829</v>
      </c>
      <c r="B5" s="3" t="s">
        <v>836</v>
      </c>
      <c r="C5" s="3" t="s">
        <v>837</v>
      </c>
      <c r="I5" s="3" t="s">
        <v>24</v>
      </c>
    </row>
    <row r="6" spans="1:12">
      <c r="A6" s="3" t="s">
        <v>829</v>
      </c>
      <c r="B6" s="3" t="s">
        <v>838</v>
      </c>
      <c r="C6" s="3" t="s">
        <v>839</v>
      </c>
      <c r="G6" s="3">
        <v>0</v>
      </c>
      <c r="H6" s="3">
        <v>4.0620000000000002E-6</v>
      </c>
      <c r="L6" s="3" t="s">
        <v>16</v>
      </c>
    </row>
    <row r="7" spans="1:12">
      <c r="A7" s="3" t="s">
        <v>829</v>
      </c>
      <c r="B7" s="3" t="s">
        <v>840</v>
      </c>
      <c r="C7" s="3" t="s">
        <v>841</v>
      </c>
      <c r="G7" s="3">
        <v>0</v>
      </c>
      <c r="H7" s="3">
        <v>4.0609999999999997E-6</v>
      </c>
      <c r="L7" s="3" t="s">
        <v>16</v>
      </c>
    </row>
    <row r="8" spans="1:12">
      <c r="A8" s="3" t="s">
        <v>829</v>
      </c>
      <c r="B8" s="3" t="s">
        <v>842</v>
      </c>
      <c r="C8" s="3" t="s">
        <v>843</v>
      </c>
      <c r="G8" s="3">
        <v>8.9570000000000008E-6</v>
      </c>
      <c r="H8" s="3">
        <v>4.0620000000000002E-6</v>
      </c>
      <c r="L8" s="3" t="s">
        <v>16</v>
      </c>
    </row>
    <row r="9" spans="1:12">
      <c r="A9" s="3" t="s">
        <v>829</v>
      </c>
      <c r="B9" s="3" t="s">
        <v>844</v>
      </c>
      <c r="C9" s="3" t="s">
        <v>845</v>
      </c>
      <c r="G9" s="3">
        <v>8.9549999999999998E-6</v>
      </c>
      <c r="H9" s="3">
        <v>4.0609999999999997E-6</v>
      </c>
      <c r="L9" s="3" t="s">
        <v>16</v>
      </c>
    </row>
    <row r="10" spans="1:12">
      <c r="A10" s="3" t="s">
        <v>829</v>
      </c>
      <c r="B10" s="3" t="s">
        <v>846</v>
      </c>
      <c r="C10" s="3" t="s">
        <v>847</v>
      </c>
      <c r="G10" s="3">
        <v>8.9749999999999996E-6</v>
      </c>
      <c r="H10" s="3">
        <v>4.0670000000000002E-6</v>
      </c>
      <c r="L10" s="3" t="s">
        <v>16</v>
      </c>
    </row>
    <row r="11" spans="1:12">
      <c r="A11" s="3" t="s">
        <v>829</v>
      </c>
      <c r="B11" s="3" t="s">
        <v>848</v>
      </c>
      <c r="C11" s="3" t="s">
        <v>849</v>
      </c>
      <c r="G11" s="3">
        <v>0</v>
      </c>
      <c r="H11" s="3">
        <v>4.0609999999999997E-6</v>
      </c>
      <c r="L11" s="3" t="s">
        <v>16</v>
      </c>
    </row>
    <row r="12" spans="1:12">
      <c r="A12" s="3" t="s">
        <v>829</v>
      </c>
      <c r="B12" s="3" t="s">
        <v>850</v>
      </c>
      <c r="C12" s="3" t="s">
        <v>851</v>
      </c>
      <c r="G12" s="3">
        <v>0</v>
      </c>
      <c r="H12" s="3">
        <v>4.0620000000000002E-6</v>
      </c>
      <c r="L12" s="3" t="s">
        <v>16</v>
      </c>
    </row>
    <row r="13" spans="1:12">
      <c r="A13" s="3" t="s">
        <v>829</v>
      </c>
      <c r="B13" s="3" t="s">
        <v>852</v>
      </c>
      <c r="C13" s="3" t="s">
        <v>853</v>
      </c>
      <c r="G13" s="3">
        <v>0</v>
      </c>
      <c r="H13" s="3">
        <v>4.0620000000000002E-6</v>
      </c>
      <c r="L13" s="3" t="s">
        <v>16</v>
      </c>
    </row>
    <row r="17" spans="1:16">
      <c r="C17" s="5" t="s">
        <v>36</v>
      </c>
      <c r="E17" s="3">
        <f>SUM(E2:E13)</f>
        <v>2</v>
      </c>
      <c r="F17" s="4">
        <f t="shared" ref="F17:H17" si="0">SUM(F2:F13)</f>
        <v>7.0771408351026188E-5</v>
      </c>
      <c r="G17" s="3">
        <f t="shared" si="0"/>
        <v>3.5853999999999999E-5</v>
      </c>
      <c r="H17" s="3">
        <f t="shared" si="0"/>
        <v>3.6562000000000007E-5</v>
      </c>
      <c r="M17" s="6" t="s">
        <v>37</v>
      </c>
      <c r="O17" s="5" t="s">
        <v>38</v>
      </c>
      <c r="P17" s="5" t="s">
        <v>39</v>
      </c>
    </row>
    <row r="18" spans="1:16">
      <c r="M18" s="7"/>
      <c r="O18" s="3">
        <v>111514</v>
      </c>
      <c r="P18" s="3">
        <v>246060</v>
      </c>
    </row>
    <row r="19" spans="1:16">
      <c r="M19" s="11"/>
      <c r="O19" s="3">
        <f>O18*G17</f>
        <v>3.9982229559999998</v>
      </c>
      <c r="P19" s="3">
        <f>P18*H17</f>
        <v>8.9964457200000023</v>
      </c>
    </row>
    <row r="20" spans="1:16">
      <c r="F20" s="3">
        <v>7.0771000000000004E-5</v>
      </c>
      <c r="G20" s="3">
        <v>8.5709999999999998E-6</v>
      </c>
      <c r="H20" s="3">
        <v>2.5562700000000002E-4</v>
      </c>
      <c r="J20" s="3">
        <f>F20*F20*100000</f>
        <v>5.0085344410000004E-4</v>
      </c>
      <c r="K20" s="8">
        <f t="shared" ref="K20:L20" si="1">G20*G20*100000</f>
        <v>7.3462040999999993E-6</v>
      </c>
      <c r="L20" s="3">
        <f t="shared" si="1"/>
        <v>6.5345163129000008E-3</v>
      </c>
      <c r="O20" s="5" t="s">
        <v>40</v>
      </c>
    </row>
    <row r="21" spans="1:16">
      <c r="K21" s="8"/>
      <c r="O21" s="3" t="s">
        <v>114</v>
      </c>
    </row>
    <row r="22" spans="1:16">
      <c r="F22" s="3">
        <v>3.587E-5</v>
      </c>
      <c r="G22" s="3">
        <v>9.7729999999999994E-6</v>
      </c>
      <c r="H22" s="3">
        <v>9.1838999999999999E-5</v>
      </c>
      <c r="J22" s="3">
        <f>F22*F22*100000</f>
        <v>1.2866569000000001E-4</v>
      </c>
      <c r="K22" s="8">
        <f t="shared" ref="K22:L22" si="2">G22*G22*100000</f>
        <v>9.5511528999999991E-6</v>
      </c>
      <c r="L22" s="3">
        <f t="shared" si="2"/>
        <v>8.4344019210000007E-4</v>
      </c>
      <c r="O22" s="3">
        <v>28260</v>
      </c>
    </row>
    <row r="23" spans="1:16">
      <c r="K23" s="8"/>
      <c r="O23" s="3">
        <v>2</v>
      </c>
    </row>
    <row r="24" spans="1:16">
      <c r="F24" s="3">
        <v>3.6575999999999997E-5</v>
      </c>
      <c r="G24" s="3">
        <v>1.6725E-5</v>
      </c>
      <c r="H24" s="3">
        <v>6.9431999999999995E-5</v>
      </c>
      <c r="J24" s="3">
        <f>F24*F24*100000</f>
        <v>1.3378037759999997E-4</v>
      </c>
      <c r="K24" s="8">
        <f t="shared" ref="K24:L24" si="3">G24*G24*100000</f>
        <v>2.7972562499999998E-5</v>
      </c>
      <c r="L24" s="3">
        <f t="shared" si="3"/>
        <v>4.8208026239999991E-4</v>
      </c>
    </row>
    <row r="28" spans="1:16">
      <c r="A28" s="3" t="s">
        <v>829</v>
      </c>
      <c r="B28" s="3" t="s">
        <v>854</v>
      </c>
      <c r="C28" s="3" t="s">
        <v>855</v>
      </c>
      <c r="I28" s="3" t="s">
        <v>856</v>
      </c>
      <c r="K28" s="25" t="s">
        <v>857</v>
      </c>
    </row>
  </sheetData>
  <phoneticPr fontId="2" type="noConversion"/>
  <pageMargins left="0.7" right="0.7" top="0.78740157499999996" bottom="0.78740157499999996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6973F-A757-264D-BCF8-B29BD7615AD7}">
  <sheetPr codeName="Tabelle16"/>
  <dimension ref="A1:P101"/>
  <sheetViews>
    <sheetView workbookViewId="0">
      <selection activeCell="A2" sqref="A2"/>
    </sheetView>
  </sheetViews>
  <sheetFormatPr baseColWidth="10" defaultRowHeight="15"/>
  <cols>
    <col min="1" max="1" width="23" style="3" customWidth="1"/>
    <col min="2" max="2" width="16.1640625" style="3" customWidth="1"/>
    <col min="3" max="3" width="13.83203125" style="3" customWidth="1"/>
    <col min="4" max="4" width="10.83203125" style="3"/>
    <col min="5" max="5" width="8.5" style="3" customWidth="1"/>
    <col min="6" max="6" width="10.83203125" style="3"/>
    <col min="7" max="7" width="13.33203125" style="3" customWidth="1"/>
    <col min="8" max="9" width="12" style="3" bestFit="1" customWidth="1"/>
    <col min="10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858</v>
      </c>
      <c r="B2" s="3" t="s">
        <v>859</v>
      </c>
      <c r="C2" s="3" t="s">
        <v>860</v>
      </c>
      <c r="I2" s="3" t="s">
        <v>24</v>
      </c>
      <c r="J2" s="3" t="s">
        <v>25</v>
      </c>
    </row>
    <row r="3" spans="1:16">
      <c r="A3" s="3" t="s">
        <v>858</v>
      </c>
      <c r="B3" s="3" t="s">
        <v>861</v>
      </c>
      <c r="C3" s="3" t="s">
        <v>862</v>
      </c>
      <c r="D3" s="3" t="s">
        <v>15</v>
      </c>
      <c r="E3" s="3">
        <v>4</v>
      </c>
      <c r="F3" s="3">
        <f>E3/28260</f>
        <v>1.4154281670205238E-4</v>
      </c>
      <c r="G3" s="3">
        <v>8.952E-6</v>
      </c>
      <c r="H3" s="3">
        <v>8.1219999999999995E-6</v>
      </c>
      <c r="I3" s="3" t="s">
        <v>863</v>
      </c>
      <c r="J3" s="3" t="s">
        <v>55</v>
      </c>
    </row>
    <row r="4" spans="1:16">
      <c r="A4" s="3" t="s">
        <v>858</v>
      </c>
      <c r="B4" s="3" t="s">
        <v>864</v>
      </c>
      <c r="C4" s="3" t="s">
        <v>865</v>
      </c>
      <c r="G4" s="3">
        <v>0</v>
      </c>
      <c r="H4" s="3">
        <v>4.0609999999999997E-6</v>
      </c>
      <c r="L4" s="3" t="s">
        <v>16</v>
      </c>
    </row>
    <row r="5" spans="1:16">
      <c r="A5" s="3" t="s">
        <v>858</v>
      </c>
      <c r="B5" s="3" t="s">
        <v>866</v>
      </c>
      <c r="C5" s="3" t="s">
        <v>867</v>
      </c>
      <c r="G5" s="3">
        <v>0</v>
      </c>
      <c r="H5" s="3">
        <v>4.0609999999999997E-6</v>
      </c>
      <c r="L5" s="3" t="s">
        <v>16</v>
      </c>
    </row>
    <row r="6" spans="1:16">
      <c r="A6" s="3" t="s">
        <v>858</v>
      </c>
      <c r="B6" s="3" t="s">
        <v>868</v>
      </c>
      <c r="C6" s="3" t="s">
        <v>869</v>
      </c>
      <c r="G6" s="3">
        <v>8.952E-6</v>
      </c>
      <c r="H6" s="3">
        <v>4.0609999999999997E-6</v>
      </c>
      <c r="L6" s="3" t="s">
        <v>16</v>
      </c>
    </row>
    <row r="7" spans="1:16">
      <c r="A7" s="3" t="s">
        <v>858</v>
      </c>
      <c r="B7" s="3" t="s">
        <v>870</v>
      </c>
      <c r="C7" s="3" t="s">
        <v>871</v>
      </c>
      <c r="G7" s="3">
        <v>8.952E-6</v>
      </c>
      <c r="H7" s="3">
        <v>4.0609999999999997E-6</v>
      </c>
      <c r="L7" s="3" t="s">
        <v>16</v>
      </c>
    </row>
    <row r="8" spans="1:16">
      <c r="A8" s="3" t="s">
        <v>858</v>
      </c>
      <c r="B8" s="3" t="s">
        <v>870</v>
      </c>
      <c r="C8" s="3" t="s">
        <v>872</v>
      </c>
      <c r="G8" s="3">
        <v>8.952E-6</v>
      </c>
      <c r="H8" s="3">
        <v>4.0609999999999997E-6</v>
      </c>
      <c r="L8" s="3" t="s">
        <v>16</v>
      </c>
    </row>
    <row r="12" spans="1:16">
      <c r="C12" s="5" t="s">
        <v>36</v>
      </c>
      <c r="E12" s="3">
        <f>SUM(E2:E11)</f>
        <v>4</v>
      </c>
      <c r="F12" s="3">
        <f t="shared" ref="F12:H12" si="0">SUM(F2:F11)</f>
        <v>1.4154281670205238E-4</v>
      </c>
      <c r="G12" s="3">
        <f t="shared" si="0"/>
        <v>3.5808E-5</v>
      </c>
      <c r="H12" s="3">
        <f t="shared" si="0"/>
        <v>2.8427000000000001E-5</v>
      </c>
      <c r="M12" s="6" t="s">
        <v>37</v>
      </c>
      <c r="O12" s="5" t="s">
        <v>38</v>
      </c>
      <c r="P12" s="5" t="s">
        <v>39</v>
      </c>
    </row>
    <row r="13" spans="1:16">
      <c r="M13" s="7"/>
      <c r="O13" s="3">
        <v>111710</v>
      </c>
      <c r="P13" s="3">
        <v>246260</v>
      </c>
    </row>
    <row r="14" spans="1:16">
      <c r="O14" s="3">
        <f>O13*G12</f>
        <v>4.0001116799999998</v>
      </c>
      <c r="P14" s="3">
        <f>P13*H12</f>
        <v>7.00043302</v>
      </c>
    </row>
    <row r="15" spans="1:16">
      <c r="F15" s="3">
        <v>1.41543E-4</v>
      </c>
      <c r="G15" s="3">
        <v>3.8566999999999999E-5</v>
      </c>
      <c r="H15" s="3">
        <v>3.6236599999999998E-4</v>
      </c>
      <c r="J15" s="9">
        <f>F15*F15*100000</f>
        <v>2.0034420849E-3</v>
      </c>
      <c r="K15" s="9">
        <f t="shared" ref="K15:L15" si="1">G15*G15*100000</f>
        <v>1.4874134889999999E-4</v>
      </c>
      <c r="L15" s="9">
        <f t="shared" si="1"/>
        <v>1.3130911795599998E-2</v>
      </c>
      <c r="O15" s="5" t="s">
        <v>40</v>
      </c>
    </row>
    <row r="16" spans="1:16">
      <c r="O16" s="3" t="s">
        <v>41</v>
      </c>
    </row>
    <row r="17" spans="6:15">
      <c r="F17" s="3">
        <v>3.5806999999999998E-5</v>
      </c>
      <c r="G17" s="3">
        <v>9.7559999999999994E-6</v>
      </c>
      <c r="H17" s="3">
        <v>9.1677999999999999E-5</v>
      </c>
      <c r="J17" s="9">
        <f>F17*F17*100000</f>
        <v>1.2821412489999999E-4</v>
      </c>
      <c r="K17" s="9">
        <f t="shared" ref="K17:L17" si="2">G17*G17*100000</f>
        <v>9.5179535999999987E-6</v>
      </c>
      <c r="L17" s="9">
        <f t="shared" si="2"/>
        <v>8.4048556839999989E-4</v>
      </c>
      <c r="O17" s="3">
        <v>27008</v>
      </c>
    </row>
    <row r="18" spans="6:15">
      <c r="O18" s="3">
        <v>4</v>
      </c>
    </row>
    <row r="19" spans="6:15">
      <c r="F19" s="3">
        <v>2.8425E-5</v>
      </c>
      <c r="G19" s="3">
        <v>1.1428E-5</v>
      </c>
      <c r="H19" s="3">
        <v>5.8566000000000001E-5</v>
      </c>
      <c r="J19" s="9">
        <f>F19*F19*100000</f>
        <v>8.0798062500000002E-5</v>
      </c>
      <c r="K19" s="9">
        <f t="shared" ref="K19:L19" si="3">G19*G19*100000</f>
        <v>1.3059918399999999E-5</v>
      </c>
      <c r="L19" s="9">
        <f t="shared" si="3"/>
        <v>3.4299763560000004E-4</v>
      </c>
    </row>
    <row r="100" spans="6:8">
      <c r="F100" s="4">
        <f>SUM(F1:F99)</f>
        <v>4.8886063340410481E-4</v>
      </c>
      <c r="G100" s="4">
        <f t="shared" ref="G100:H100" si="4">SUM(G1:G99)</f>
        <v>1.3136700000000002E-4</v>
      </c>
      <c r="H100" s="4">
        <f t="shared" si="4"/>
        <v>5.6946399999999999E-4</v>
      </c>
    </row>
    <row r="101" spans="6:8">
      <c r="F101" s="4">
        <f>F100*F100</f>
        <v>2.3898471889226255E-7</v>
      </c>
      <c r="G101" s="4">
        <f t="shared" ref="G101:H101" si="5">G100*G100</f>
        <v>1.7257288689000005E-8</v>
      </c>
      <c r="H101" s="4">
        <f t="shared" si="5"/>
        <v>3.2428924729599997E-7</v>
      </c>
    </row>
  </sheetData>
  <phoneticPr fontId="2" type="noConversion"/>
  <pageMargins left="0.7" right="0.7" top="0.78740157499999996" bottom="0.78740157499999996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1865B-CFBA-844D-9EE1-866904EC8052}">
  <sheetPr codeName="Tabelle18"/>
  <dimension ref="A1:P101"/>
  <sheetViews>
    <sheetView workbookViewId="0">
      <selection activeCell="A2" sqref="A2"/>
    </sheetView>
  </sheetViews>
  <sheetFormatPr baseColWidth="10" defaultRowHeight="15"/>
  <cols>
    <col min="1" max="1" width="22" style="3" customWidth="1"/>
    <col min="2" max="2" width="17.1640625" style="3" customWidth="1"/>
    <col min="3" max="3" width="13.6640625" style="3" customWidth="1"/>
    <col min="4" max="4" width="10.83203125" style="3"/>
    <col min="5" max="5" width="8.5" style="3" customWidth="1"/>
    <col min="6" max="6" width="12.6640625" style="3" customWidth="1"/>
    <col min="7" max="8" width="12" style="3" bestFit="1" customWidth="1"/>
    <col min="9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873</v>
      </c>
      <c r="B2" s="3" t="s">
        <v>874</v>
      </c>
      <c r="C2" s="3" t="s">
        <v>875</v>
      </c>
      <c r="D2" s="3" t="s">
        <v>15</v>
      </c>
      <c r="E2" s="3">
        <v>1</v>
      </c>
      <c r="F2" s="4">
        <f>1/28260</f>
        <v>3.5385704175513094E-5</v>
      </c>
      <c r="I2" s="3" t="s">
        <v>24</v>
      </c>
      <c r="J2" s="3" t="s">
        <v>25</v>
      </c>
    </row>
    <row r="3" spans="1:16">
      <c r="A3" s="3" t="s">
        <v>873</v>
      </c>
      <c r="B3" s="3" t="s">
        <v>17</v>
      </c>
      <c r="C3" s="3" t="s">
        <v>876</v>
      </c>
      <c r="D3" s="3" t="s">
        <v>15</v>
      </c>
      <c r="E3" s="3">
        <v>4</v>
      </c>
      <c r="F3" s="4">
        <f>1/28260</f>
        <v>3.5385704175513094E-5</v>
      </c>
      <c r="L3" s="3" t="s">
        <v>125</v>
      </c>
    </row>
    <row r="4" spans="1:16">
      <c r="A4" s="3" t="s">
        <v>873</v>
      </c>
      <c r="B4" s="3" t="s">
        <v>877</v>
      </c>
      <c r="C4" s="3" t="s">
        <v>878</v>
      </c>
      <c r="G4" s="3">
        <v>0</v>
      </c>
      <c r="H4" s="3">
        <v>1.942E-5</v>
      </c>
      <c r="L4" s="3" t="s">
        <v>16</v>
      </c>
    </row>
    <row r="5" spans="1:16">
      <c r="A5" s="3" t="s">
        <v>873</v>
      </c>
      <c r="B5" s="3" t="s">
        <v>879</v>
      </c>
      <c r="C5" s="3" t="s">
        <v>880</v>
      </c>
      <c r="G5" s="3">
        <v>0</v>
      </c>
      <c r="H5" s="3">
        <v>1.7560000000000001E-5</v>
      </c>
      <c r="L5" s="3" t="s">
        <v>16</v>
      </c>
    </row>
    <row r="6" spans="1:16">
      <c r="A6" s="3" t="s">
        <v>873</v>
      </c>
      <c r="B6" s="3" t="s">
        <v>881</v>
      </c>
      <c r="C6" s="3" t="s">
        <v>882</v>
      </c>
      <c r="G6" s="3">
        <v>8.9560000000000003E-6</v>
      </c>
      <c r="H6" s="3">
        <v>4.0620000000000002E-6</v>
      </c>
      <c r="L6" s="3" t="s">
        <v>16</v>
      </c>
    </row>
    <row r="7" spans="1:16">
      <c r="A7" s="3" t="s">
        <v>873</v>
      </c>
      <c r="B7" s="3" t="s">
        <v>883</v>
      </c>
      <c r="C7" s="3" t="s">
        <v>884</v>
      </c>
      <c r="G7" s="3">
        <v>0</v>
      </c>
      <c r="H7" s="3">
        <v>4.0620000000000002E-6</v>
      </c>
      <c r="L7" s="3" t="s">
        <v>16</v>
      </c>
    </row>
    <row r="8" spans="1:16">
      <c r="A8" s="3" t="s">
        <v>873</v>
      </c>
      <c r="B8" s="3" t="s">
        <v>885</v>
      </c>
      <c r="C8" s="3" t="s">
        <v>886</v>
      </c>
      <c r="G8" s="3">
        <v>1.791E-5</v>
      </c>
      <c r="H8" s="3">
        <v>8.123E-6</v>
      </c>
      <c r="L8" s="3" t="s">
        <v>16</v>
      </c>
    </row>
    <row r="9" spans="1:16">
      <c r="A9" s="3" t="s">
        <v>873</v>
      </c>
      <c r="B9" s="3" t="s">
        <v>17</v>
      </c>
      <c r="C9" s="3" t="s">
        <v>887</v>
      </c>
      <c r="G9" s="3">
        <v>8.9549999999999998E-6</v>
      </c>
      <c r="H9" s="3">
        <v>4.0620000000000002E-6</v>
      </c>
      <c r="L9" s="3" t="s">
        <v>75</v>
      </c>
    </row>
    <row r="13" spans="1:16">
      <c r="C13" s="5" t="s">
        <v>36</v>
      </c>
      <c r="E13" s="3">
        <f>SUM(E2:E12)</f>
        <v>5</v>
      </c>
      <c r="F13" s="3">
        <f t="shared" ref="F13:H13" si="0">SUM(F2:F12)</f>
        <v>7.0771408351026188E-5</v>
      </c>
      <c r="G13" s="3">
        <f t="shared" si="0"/>
        <v>3.5821000000000001E-5</v>
      </c>
      <c r="H13" s="3">
        <f t="shared" si="0"/>
        <v>5.7289000000000013E-5</v>
      </c>
      <c r="M13" s="6" t="s">
        <v>37</v>
      </c>
      <c r="O13" s="5" t="s">
        <v>38</v>
      </c>
      <c r="P13" s="5" t="s">
        <v>39</v>
      </c>
    </row>
    <row r="14" spans="1:16">
      <c r="M14" s="7"/>
      <c r="O14" s="3">
        <v>116878</v>
      </c>
      <c r="P14" s="3">
        <v>257528</v>
      </c>
    </row>
    <row r="15" spans="1:16">
      <c r="O15" s="3">
        <f>O14*G13</f>
        <v>4.186686838</v>
      </c>
      <c r="P15" s="3">
        <f>P14*H13</f>
        <v>14.753521592000004</v>
      </c>
    </row>
    <row r="16" spans="1:16">
      <c r="F16" s="3">
        <v>1.7692900000000001E-4</v>
      </c>
      <c r="G16" s="3">
        <v>5.7451000000000003E-5</v>
      </c>
      <c r="H16" s="3">
        <v>4.1284299999999998E-4</v>
      </c>
      <c r="J16" s="9">
        <f>F16*F16*100000</f>
        <v>3.1303871041000004E-3</v>
      </c>
      <c r="K16" s="9">
        <f t="shared" ref="K16:L16" si="1">G16*G16*100000</f>
        <v>3.3006174010000004E-4</v>
      </c>
      <c r="L16" s="9">
        <f t="shared" si="1"/>
        <v>1.7043934264899998E-2</v>
      </c>
      <c r="O16" s="5" t="s">
        <v>40</v>
      </c>
    </row>
    <row r="17" spans="6:15">
      <c r="O17" s="3" t="s">
        <v>41</v>
      </c>
    </row>
    <row r="18" spans="6:15">
      <c r="F18" s="3">
        <v>3.4224000000000003E-5</v>
      </c>
      <c r="G18" s="3">
        <v>9.3249999999999997E-6</v>
      </c>
      <c r="H18" s="3">
        <v>8.7624E-5</v>
      </c>
      <c r="J18" s="9">
        <f>F18*F18*100000</f>
        <v>1.1712821760000001E-4</v>
      </c>
      <c r="K18" s="9">
        <f t="shared" ref="K18:L18" si="2">G18*G18*100000</f>
        <v>8.6955624999999993E-6</v>
      </c>
      <c r="L18" s="9">
        <f t="shared" si="2"/>
        <v>7.6779653759999995E-4</v>
      </c>
      <c r="O18" s="3">
        <v>28260</v>
      </c>
    </row>
    <row r="19" spans="6:15">
      <c r="O19" s="3">
        <v>5</v>
      </c>
    </row>
    <row r="20" spans="6:15">
      <c r="F20" s="3">
        <v>5.8245999999999998E-5</v>
      </c>
      <c r="G20" s="3">
        <v>3.26E-5</v>
      </c>
      <c r="H20" s="3">
        <v>9.6065999999999998E-5</v>
      </c>
      <c r="J20" s="9">
        <f>F20*F20*100000</f>
        <v>3.3925965159999999E-4</v>
      </c>
      <c r="K20" s="9">
        <f t="shared" ref="K20:L20" si="3">G20*G20*100000</f>
        <v>1.06276E-4</v>
      </c>
      <c r="L20" s="9">
        <f t="shared" si="3"/>
        <v>9.2286763559999989E-4</v>
      </c>
    </row>
    <row r="100" spans="6:8">
      <c r="F100" s="4">
        <f>SUM(F1:F99)</f>
        <v>4.109418167020524E-4</v>
      </c>
      <c r="G100" s="4">
        <f t="shared" ref="G100:H100" si="4">SUM(G1:G99)</f>
        <v>1.7101799999999999E-4</v>
      </c>
      <c r="H100" s="4">
        <f t="shared" si="4"/>
        <v>7.1111100000000006E-4</v>
      </c>
    </row>
    <row r="101" spans="6:8">
      <c r="F101" s="4">
        <f>F100*F100</f>
        <v>1.6887317671438323E-7</v>
      </c>
      <c r="G101" s="4">
        <f t="shared" ref="G101:H101" si="5">G100*G100</f>
        <v>2.9247156323999999E-8</v>
      </c>
      <c r="H101" s="4">
        <f t="shared" si="5"/>
        <v>5.0567885432100011E-7</v>
      </c>
    </row>
  </sheetData>
  <phoneticPr fontId="2" type="noConversion"/>
  <pageMargins left="0.7" right="0.7" top="0.78740157499999996" bottom="0.78740157499999996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CF5C6-8815-F547-B676-820A9AFC5A54}">
  <sheetPr codeName="Tabelle34"/>
  <dimension ref="A1:P101"/>
  <sheetViews>
    <sheetView workbookViewId="0">
      <selection activeCell="A2" sqref="A2"/>
    </sheetView>
  </sheetViews>
  <sheetFormatPr baseColWidth="10" defaultRowHeight="15"/>
  <cols>
    <col min="1" max="1" width="22.5" style="3" customWidth="1"/>
    <col min="2" max="2" width="18" style="3" customWidth="1"/>
    <col min="3" max="3" width="12.33203125" style="3" customWidth="1"/>
    <col min="4" max="5" width="10.83203125" style="3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888</v>
      </c>
      <c r="B2" s="3" t="s">
        <v>889</v>
      </c>
      <c r="C2" s="3" t="s">
        <v>252</v>
      </c>
      <c r="D2" s="3" t="s">
        <v>15</v>
      </c>
      <c r="E2" s="3">
        <v>1</v>
      </c>
      <c r="F2" s="4">
        <f t="shared" ref="F2:F9" si="0">E2/28260</f>
        <v>3.5385704175513094E-5</v>
      </c>
      <c r="L2" s="3" t="s">
        <v>16</v>
      </c>
    </row>
    <row r="3" spans="1:12">
      <c r="A3" s="3" t="s">
        <v>888</v>
      </c>
      <c r="B3" s="3" t="s">
        <v>890</v>
      </c>
      <c r="C3" s="3" t="s">
        <v>891</v>
      </c>
      <c r="D3" s="3" t="s">
        <v>15</v>
      </c>
      <c r="E3" s="3">
        <v>1</v>
      </c>
      <c r="F3" s="4">
        <f t="shared" si="0"/>
        <v>3.5385704175513094E-5</v>
      </c>
      <c r="L3" s="3" t="s">
        <v>21</v>
      </c>
    </row>
    <row r="4" spans="1:12">
      <c r="A4" s="3" t="s">
        <v>888</v>
      </c>
      <c r="B4" s="3" t="s">
        <v>892</v>
      </c>
      <c r="C4" s="3" t="s">
        <v>893</v>
      </c>
      <c r="D4" s="3" t="s">
        <v>15</v>
      </c>
      <c r="E4" s="3">
        <v>1</v>
      </c>
      <c r="F4" s="4">
        <f t="shared" si="0"/>
        <v>3.5385704175513094E-5</v>
      </c>
      <c r="L4" s="3" t="s">
        <v>21</v>
      </c>
    </row>
    <row r="5" spans="1:12">
      <c r="A5" s="3" t="s">
        <v>888</v>
      </c>
      <c r="B5" s="3" t="s">
        <v>894</v>
      </c>
      <c r="C5" s="3" t="s">
        <v>895</v>
      </c>
      <c r="D5" s="3" t="s">
        <v>15</v>
      </c>
      <c r="E5" s="3">
        <v>1</v>
      </c>
      <c r="F5" s="4">
        <f t="shared" si="0"/>
        <v>3.5385704175513094E-5</v>
      </c>
      <c r="L5" s="3" t="s">
        <v>21</v>
      </c>
    </row>
    <row r="6" spans="1:12">
      <c r="A6" s="3" t="s">
        <v>888</v>
      </c>
      <c r="B6" s="3" t="s">
        <v>896</v>
      </c>
      <c r="C6" s="3" t="s">
        <v>897</v>
      </c>
      <c r="D6" s="3" t="s">
        <v>15</v>
      </c>
      <c r="E6" s="3">
        <v>2</v>
      </c>
      <c r="F6" s="4">
        <f t="shared" si="0"/>
        <v>7.0771408351026188E-5</v>
      </c>
      <c r="I6" s="3" t="s">
        <v>24</v>
      </c>
    </row>
    <row r="7" spans="1:12">
      <c r="A7" s="3" t="s">
        <v>888</v>
      </c>
      <c r="B7" s="3" t="s">
        <v>898</v>
      </c>
      <c r="C7" s="3" t="s">
        <v>899</v>
      </c>
      <c r="D7" s="3" t="s">
        <v>15</v>
      </c>
      <c r="E7" s="3">
        <v>2</v>
      </c>
      <c r="F7" s="4">
        <f t="shared" si="0"/>
        <v>7.0771408351026188E-5</v>
      </c>
      <c r="L7" s="3" t="s">
        <v>16</v>
      </c>
    </row>
    <row r="8" spans="1:12">
      <c r="A8" s="3" t="s">
        <v>888</v>
      </c>
      <c r="B8" s="3" t="s">
        <v>900</v>
      </c>
      <c r="C8" s="3" t="s">
        <v>901</v>
      </c>
      <c r="D8" s="3" t="s">
        <v>15</v>
      </c>
      <c r="E8" s="3">
        <v>2</v>
      </c>
      <c r="F8" s="4">
        <f t="shared" si="0"/>
        <v>7.0771408351026188E-5</v>
      </c>
      <c r="G8" s="3">
        <v>6.4789999999999995E-5</v>
      </c>
      <c r="H8" s="3">
        <v>2.5060000000000001E-5</v>
      </c>
      <c r="L8" s="3" t="s">
        <v>16</v>
      </c>
    </row>
    <row r="9" spans="1:12">
      <c r="A9" s="3" t="s">
        <v>888</v>
      </c>
      <c r="B9" s="3" t="s">
        <v>902</v>
      </c>
      <c r="C9" s="3" t="s">
        <v>903</v>
      </c>
      <c r="D9" s="3" t="s">
        <v>15</v>
      </c>
      <c r="E9" s="3">
        <v>2</v>
      </c>
      <c r="F9" s="4">
        <f t="shared" si="0"/>
        <v>7.0771408351026188E-5</v>
      </c>
      <c r="L9" s="3" t="s">
        <v>21</v>
      </c>
    </row>
    <row r="10" spans="1:12">
      <c r="A10" s="3" t="s">
        <v>888</v>
      </c>
      <c r="B10" s="3" t="s">
        <v>904</v>
      </c>
      <c r="C10" s="3" t="s">
        <v>905</v>
      </c>
      <c r="I10" s="3" t="s">
        <v>24</v>
      </c>
      <c r="J10" s="3" t="s">
        <v>25</v>
      </c>
    </row>
    <row r="11" spans="1:12">
      <c r="A11" s="3" t="s">
        <v>888</v>
      </c>
      <c r="B11" s="3" t="s">
        <v>906</v>
      </c>
      <c r="C11" s="3" t="s">
        <v>907</v>
      </c>
      <c r="I11" s="3" t="s">
        <v>24</v>
      </c>
      <c r="J11" s="3" t="s">
        <v>25</v>
      </c>
    </row>
    <row r="12" spans="1:12">
      <c r="A12" s="3" t="s">
        <v>888</v>
      </c>
      <c r="B12" s="3" t="s">
        <v>908</v>
      </c>
      <c r="C12" s="3" t="s">
        <v>909</v>
      </c>
      <c r="I12" s="3" t="s">
        <v>24</v>
      </c>
    </row>
    <row r="13" spans="1:12">
      <c r="A13" s="3" t="s">
        <v>888</v>
      </c>
      <c r="B13" s="3" t="s">
        <v>910</v>
      </c>
      <c r="C13" s="3" t="s">
        <v>911</v>
      </c>
      <c r="G13" s="3">
        <v>0</v>
      </c>
      <c r="H13" s="3">
        <v>3.2369999999999997E-5</v>
      </c>
      <c r="I13" s="3" t="s">
        <v>24</v>
      </c>
    </row>
    <row r="14" spans="1:12">
      <c r="A14" s="3" t="s">
        <v>888</v>
      </c>
      <c r="B14" s="3" t="s">
        <v>912</v>
      </c>
      <c r="C14" s="3" t="s">
        <v>913</v>
      </c>
      <c r="I14" s="3" t="s">
        <v>24</v>
      </c>
    </row>
    <row r="15" spans="1:12">
      <c r="A15" s="3" t="s">
        <v>888</v>
      </c>
      <c r="B15" s="3" t="s">
        <v>914</v>
      </c>
      <c r="C15" s="3" t="s">
        <v>915</v>
      </c>
      <c r="I15" s="3" t="s">
        <v>24</v>
      </c>
    </row>
    <row r="16" spans="1:12">
      <c r="A16" s="3" t="s">
        <v>888</v>
      </c>
      <c r="B16" s="3" t="s">
        <v>916</v>
      </c>
      <c r="C16" s="3" t="s">
        <v>917</v>
      </c>
      <c r="I16" s="3" t="s">
        <v>24</v>
      </c>
    </row>
    <row r="17" spans="1:12">
      <c r="A17" s="3" t="s">
        <v>888</v>
      </c>
      <c r="B17" s="3" t="s">
        <v>918</v>
      </c>
      <c r="C17" s="3" t="s">
        <v>919</v>
      </c>
      <c r="I17" s="3" t="s">
        <v>24</v>
      </c>
    </row>
    <row r="18" spans="1:12">
      <c r="A18" s="3" t="s">
        <v>888</v>
      </c>
      <c r="B18" s="3" t="s">
        <v>17</v>
      </c>
      <c r="C18" s="3" t="s">
        <v>920</v>
      </c>
    </row>
    <row r="19" spans="1:12">
      <c r="A19" s="3" t="s">
        <v>888</v>
      </c>
      <c r="B19" s="3" t="s">
        <v>921</v>
      </c>
      <c r="C19" s="3" t="s">
        <v>922</v>
      </c>
      <c r="G19" s="3">
        <v>9.0189999999999995E-6</v>
      </c>
      <c r="H19" s="3">
        <v>4.0770000000000001E-6</v>
      </c>
      <c r="L19" s="3" t="s">
        <v>16</v>
      </c>
    </row>
    <row r="20" spans="1:12">
      <c r="A20" s="3" t="s">
        <v>888</v>
      </c>
      <c r="B20" s="3" t="s">
        <v>923</v>
      </c>
      <c r="C20" s="3" t="s">
        <v>924</v>
      </c>
      <c r="G20" s="3">
        <v>0</v>
      </c>
      <c r="H20" s="3">
        <v>8.1419999999999993E-6</v>
      </c>
      <c r="L20" s="3" t="s">
        <v>16</v>
      </c>
    </row>
    <row r="21" spans="1:12">
      <c r="A21" s="3" t="s">
        <v>888</v>
      </c>
      <c r="B21" s="3" t="s">
        <v>925</v>
      </c>
      <c r="C21" s="3" t="s">
        <v>926</v>
      </c>
      <c r="G21" s="3">
        <v>1.7989999999999999E-5</v>
      </c>
      <c r="H21" s="3">
        <v>8.1440000000000003E-6</v>
      </c>
      <c r="L21" s="3" t="s">
        <v>16</v>
      </c>
    </row>
    <row r="22" spans="1:12">
      <c r="A22" s="3" t="s">
        <v>888</v>
      </c>
      <c r="B22" s="3" t="s">
        <v>927</v>
      </c>
      <c r="C22" s="3" t="s">
        <v>928</v>
      </c>
      <c r="G22" s="3">
        <v>0</v>
      </c>
      <c r="H22" s="3">
        <v>4.0720000000000001E-6</v>
      </c>
      <c r="L22" s="3" t="s">
        <v>16</v>
      </c>
    </row>
    <row r="23" spans="1:12">
      <c r="A23" s="3" t="s">
        <v>888</v>
      </c>
      <c r="B23" s="3" t="s">
        <v>929</v>
      </c>
      <c r="C23" s="3" t="s">
        <v>930</v>
      </c>
      <c r="G23" s="3">
        <v>1.7989999999999999E-5</v>
      </c>
      <c r="H23" s="3">
        <v>8.1440000000000003E-6</v>
      </c>
      <c r="L23" s="3" t="s">
        <v>16</v>
      </c>
    </row>
    <row r="24" spans="1:12">
      <c r="A24" s="3" t="s">
        <v>888</v>
      </c>
      <c r="B24" s="3" t="s">
        <v>931</v>
      </c>
      <c r="C24" s="3" t="s">
        <v>932</v>
      </c>
      <c r="G24" s="3">
        <v>2.0979999999999999E-5</v>
      </c>
      <c r="H24" s="3">
        <v>7.9300000000000003E-6</v>
      </c>
      <c r="L24" s="3" t="s">
        <v>16</v>
      </c>
    </row>
    <row r="25" spans="1:12">
      <c r="A25" s="3" t="s">
        <v>888</v>
      </c>
      <c r="B25" s="3" t="s">
        <v>933</v>
      </c>
      <c r="C25" s="3" t="s">
        <v>934</v>
      </c>
      <c r="G25" s="3">
        <v>2.2500000000000001E-5</v>
      </c>
      <c r="H25" s="3">
        <v>8.1589999999999993E-6</v>
      </c>
      <c r="L25" s="3" t="s">
        <v>16</v>
      </c>
    </row>
    <row r="26" spans="1:12">
      <c r="A26" s="3" t="s">
        <v>888</v>
      </c>
      <c r="B26" s="3" t="s">
        <v>935</v>
      </c>
      <c r="C26" s="3" t="s">
        <v>936</v>
      </c>
      <c r="G26" s="3">
        <v>2.215E-5</v>
      </c>
      <c r="H26" s="3">
        <v>7.977E-6</v>
      </c>
      <c r="L26" s="3" t="s">
        <v>16</v>
      </c>
    </row>
    <row r="27" spans="1:12">
      <c r="A27" s="3" t="s">
        <v>888</v>
      </c>
      <c r="B27" s="3" t="s">
        <v>937</v>
      </c>
      <c r="C27" s="3" t="s">
        <v>938</v>
      </c>
      <c r="G27" s="3">
        <v>2.145E-5</v>
      </c>
      <c r="H27" s="3">
        <v>7.9270000000000005E-6</v>
      </c>
      <c r="L27" s="3" t="s">
        <v>16</v>
      </c>
    </row>
    <row r="28" spans="1:12">
      <c r="A28" s="3" t="s">
        <v>888</v>
      </c>
      <c r="B28" s="3" t="s">
        <v>939</v>
      </c>
      <c r="C28" s="3" t="s">
        <v>940</v>
      </c>
      <c r="G28" s="3">
        <v>0</v>
      </c>
      <c r="H28" s="3">
        <v>3.239E-5</v>
      </c>
      <c r="L28" s="3" t="s">
        <v>16</v>
      </c>
    </row>
    <row r="29" spans="1:12">
      <c r="A29" s="3" t="s">
        <v>888</v>
      </c>
      <c r="B29" s="3" t="s">
        <v>941</v>
      </c>
      <c r="C29" s="3" t="s">
        <v>942</v>
      </c>
      <c r="G29" s="3">
        <v>0</v>
      </c>
      <c r="H29" s="3">
        <v>3.2360000000000002E-5</v>
      </c>
      <c r="L29" s="3" t="s">
        <v>16</v>
      </c>
    </row>
    <row r="33" spans="3:16">
      <c r="C33" s="5" t="s">
        <v>36</v>
      </c>
      <c r="E33" s="3">
        <f>SUM(E2:E32)</f>
        <v>12</v>
      </c>
      <c r="F33" s="3">
        <f t="shared" ref="F33:H33" si="1">SUM(F2:F32)</f>
        <v>4.2462845010615713E-4</v>
      </c>
      <c r="G33" s="3">
        <f t="shared" si="1"/>
        <v>1.9686899999999999E-4</v>
      </c>
      <c r="H33" s="3">
        <f t="shared" si="1"/>
        <v>1.8675199999999999E-4</v>
      </c>
      <c r="M33" s="6" t="s">
        <v>37</v>
      </c>
      <c r="O33" s="5" t="s">
        <v>38</v>
      </c>
      <c r="P33" s="5" t="s">
        <v>39</v>
      </c>
    </row>
    <row r="34" spans="3:16">
      <c r="M34" s="7"/>
      <c r="O34" s="3">
        <v>111126</v>
      </c>
      <c r="P34" s="3">
        <v>245550</v>
      </c>
    </row>
    <row r="35" spans="3:16">
      <c r="O35" s="3">
        <f>O34*G33</f>
        <v>21.877264493999999</v>
      </c>
      <c r="P35" s="3">
        <f>P34*H33</f>
        <v>45.856953599999997</v>
      </c>
    </row>
    <row r="36" spans="3:16">
      <c r="F36" s="3">
        <v>4.2462799999999997E-4</v>
      </c>
      <c r="G36" s="3">
        <v>2.1943E-4</v>
      </c>
      <c r="H36" s="3">
        <v>7.4162299999999996E-4</v>
      </c>
      <c r="J36" s="9">
        <f>F36*F36*100000</f>
        <v>1.8030893838399998E-2</v>
      </c>
      <c r="K36" s="9">
        <f t="shared" ref="K36:L36" si="2">G36*G36*100000</f>
        <v>4.8149524899999997E-3</v>
      </c>
      <c r="L36" s="9">
        <f t="shared" si="2"/>
        <v>5.5000467412899996E-2</v>
      </c>
      <c r="O36" s="5" t="s">
        <v>40</v>
      </c>
    </row>
    <row r="37" spans="3:16">
      <c r="O37" s="3" t="s">
        <v>41</v>
      </c>
    </row>
    <row r="38" spans="3:16">
      <c r="F38" s="3">
        <v>1.97973E-4</v>
      </c>
      <c r="G38" s="3">
        <v>1.2407299999999999E-4</v>
      </c>
      <c r="H38" s="3">
        <v>2.9971899999999999E-4</v>
      </c>
      <c r="J38" s="9">
        <f>F38*F38*100000</f>
        <v>3.9193308728999992E-3</v>
      </c>
      <c r="K38" s="9">
        <f t="shared" ref="K38:L38" si="3">G38*G38*100000</f>
        <v>1.5394109328999998E-3</v>
      </c>
      <c r="L38" s="9">
        <f t="shared" si="3"/>
        <v>8.9831478960999984E-3</v>
      </c>
      <c r="O38" s="3">
        <v>28260</v>
      </c>
    </row>
    <row r="39" spans="3:16">
      <c r="O39" s="3">
        <v>12</v>
      </c>
    </row>
    <row r="40" spans="3:16">
      <c r="F40" s="3">
        <v>1.8733500000000001E-4</v>
      </c>
      <c r="G40" s="3">
        <v>1.3715600000000001E-4</v>
      </c>
      <c r="H40" s="3">
        <v>2.4987000000000002E-4</v>
      </c>
      <c r="J40" s="9">
        <f>F40*F40*100000</f>
        <v>3.5094402225000002E-3</v>
      </c>
      <c r="K40" s="9">
        <f t="shared" ref="K40:L40" si="4">G40*G40*100000</f>
        <v>1.8811768336000003E-3</v>
      </c>
      <c r="L40" s="9">
        <f t="shared" si="4"/>
        <v>6.2435016900000001E-3</v>
      </c>
    </row>
    <row r="100" spans="6:8">
      <c r="F100" s="4">
        <f>SUM(F1:F99)</f>
        <v>1.6591929002123143E-3</v>
      </c>
      <c r="G100" s="4">
        <f t="shared" ref="G100:H100" si="5">SUM(G1:G99)</f>
        <v>8.7439700000000006E-4</v>
      </c>
      <c r="H100" s="4">
        <f t="shared" si="5"/>
        <v>1.6647160000000001E-3</v>
      </c>
    </row>
    <row r="101" spans="6:8">
      <c r="F101" s="4">
        <f>F100*F100</f>
        <v>2.7529210801149506E-6</v>
      </c>
      <c r="G101" s="4">
        <f t="shared" ref="G101:H101" si="6">G100*G100</f>
        <v>7.6457011360900013E-7</v>
      </c>
      <c r="H101" s="4">
        <f t="shared" si="6"/>
        <v>2.7712793606560005E-6</v>
      </c>
    </row>
  </sheetData>
  <phoneticPr fontId="2" type="noConversion"/>
  <pageMargins left="0.7" right="0.7" top="0.78740157499999996" bottom="0.78740157499999996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85C1C-20D7-7943-9D4B-D52E804399EF}">
  <sheetPr codeName="Sheet47"/>
  <dimension ref="A1:P101"/>
  <sheetViews>
    <sheetView workbookViewId="0">
      <selection activeCell="A2" sqref="A2"/>
    </sheetView>
  </sheetViews>
  <sheetFormatPr baseColWidth="10" defaultRowHeight="15"/>
  <cols>
    <col min="1" max="1" width="19.6640625" style="3" customWidth="1"/>
    <col min="2" max="2" width="18.6640625" style="3" customWidth="1"/>
    <col min="3" max="3" width="14.5" style="3" customWidth="1"/>
    <col min="4" max="5" width="10.83203125" style="3"/>
    <col min="6" max="8" width="12" style="3" bestFit="1" customWidth="1"/>
    <col min="9" max="9" width="10.83203125" style="3"/>
    <col min="10" max="12" width="12" style="3" bestFit="1" customWidth="1"/>
    <col min="13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943</v>
      </c>
      <c r="B2" s="3" t="s">
        <v>944</v>
      </c>
      <c r="C2" s="3" t="s">
        <v>945</v>
      </c>
      <c r="D2" s="3" t="s">
        <v>15</v>
      </c>
      <c r="E2" s="3">
        <v>1</v>
      </c>
      <c r="F2" s="4">
        <f>E2/28260</f>
        <v>3.5385704175513094E-5</v>
      </c>
      <c r="L2" s="3" t="s">
        <v>16</v>
      </c>
    </row>
    <row r="3" spans="1:16">
      <c r="A3" s="3" t="s">
        <v>943</v>
      </c>
      <c r="B3" s="3" t="s">
        <v>946</v>
      </c>
      <c r="C3" s="3" t="s">
        <v>947</v>
      </c>
      <c r="J3" s="3" t="s">
        <v>55</v>
      </c>
    </row>
    <row r="4" spans="1:16">
      <c r="A4" s="3" t="s">
        <v>943</v>
      </c>
      <c r="B4" s="3" t="s">
        <v>948</v>
      </c>
      <c r="C4" s="3" t="s">
        <v>949</v>
      </c>
      <c r="J4" s="3" t="s">
        <v>55</v>
      </c>
    </row>
    <row r="5" spans="1:16">
      <c r="A5" s="3" t="s">
        <v>943</v>
      </c>
      <c r="B5" s="3" t="s">
        <v>950</v>
      </c>
      <c r="C5" s="3" t="s">
        <v>951</v>
      </c>
      <c r="I5" s="3" t="s">
        <v>24</v>
      </c>
      <c r="J5" s="3" t="s">
        <v>25</v>
      </c>
    </row>
    <row r="6" spans="1:16">
      <c r="A6" s="3" t="s">
        <v>943</v>
      </c>
      <c r="B6" s="3" t="s">
        <v>952</v>
      </c>
      <c r="C6" s="3" t="s">
        <v>953</v>
      </c>
      <c r="I6" s="3" t="s">
        <v>24</v>
      </c>
      <c r="J6" s="3" t="s">
        <v>25</v>
      </c>
    </row>
    <row r="7" spans="1:16">
      <c r="A7" s="3" t="s">
        <v>943</v>
      </c>
      <c r="B7" s="3" t="s">
        <v>954</v>
      </c>
      <c r="C7" s="3" t="s">
        <v>955</v>
      </c>
    </row>
    <row r="8" spans="1:16">
      <c r="A8" s="3" t="s">
        <v>943</v>
      </c>
      <c r="B8" s="3" t="s">
        <v>956</v>
      </c>
      <c r="C8" s="3" t="s">
        <v>957</v>
      </c>
      <c r="G8" s="3">
        <v>8.9760000000000001E-6</v>
      </c>
      <c r="H8" s="3">
        <v>4.0659999999999997E-6</v>
      </c>
      <c r="L8" s="3" t="s">
        <v>16</v>
      </c>
    </row>
    <row r="9" spans="1:16">
      <c r="A9" s="3" t="s">
        <v>943</v>
      </c>
      <c r="B9" s="3" t="s">
        <v>958</v>
      </c>
      <c r="C9" s="3" t="s">
        <v>959</v>
      </c>
      <c r="G9" s="3">
        <v>0</v>
      </c>
      <c r="H9" s="3">
        <v>4.0609999999999997E-6</v>
      </c>
      <c r="L9" s="3" t="s">
        <v>16</v>
      </c>
    </row>
    <row r="10" spans="1:16">
      <c r="A10" s="3" t="s">
        <v>943</v>
      </c>
      <c r="B10" s="3" t="s">
        <v>960</v>
      </c>
      <c r="C10" s="3" t="s">
        <v>961</v>
      </c>
      <c r="G10" s="3">
        <v>9.0310000000000004E-6</v>
      </c>
      <c r="H10" s="3">
        <v>4.0849999999999999E-6</v>
      </c>
      <c r="L10" s="3" t="s">
        <v>16</v>
      </c>
    </row>
    <row r="11" spans="1:16">
      <c r="A11" s="3" t="s">
        <v>943</v>
      </c>
      <c r="B11" s="3" t="s">
        <v>17</v>
      </c>
      <c r="C11" s="3" t="s">
        <v>962</v>
      </c>
      <c r="G11" s="3">
        <v>8.9619999999999999E-6</v>
      </c>
      <c r="H11" s="3">
        <v>4.0629999999999999E-6</v>
      </c>
      <c r="L11" s="3" t="s">
        <v>75</v>
      </c>
    </row>
    <row r="14" spans="1:16">
      <c r="F14" s="12"/>
    </row>
    <row r="15" spans="1:16">
      <c r="C15" s="5" t="s">
        <v>36</v>
      </c>
      <c r="E15" s="3">
        <f>SUM(E2:E14)</f>
        <v>1</v>
      </c>
      <c r="F15" s="12">
        <f t="shared" ref="F15:H15" si="0">SUM(F2:F14)</f>
        <v>3.5385704175513094E-5</v>
      </c>
      <c r="G15" s="3">
        <f t="shared" si="0"/>
        <v>2.6968999999999999E-5</v>
      </c>
      <c r="H15" s="3">
        <f t="shared" si="0"/>
        <v>1.6274999999999996E-5</v>
      </c>
      <c r="M15" s="6" t="s">
        <v>37</v>
      </c>
      <c r="O15" s="5" t="s">
        <v>38</v>
      </c>
      <c r="P15" s="5" t="s">
        <v>39</v>
      </c>
    </row>
    <row r="16" spans="1:16">
      <c r="M16" s="7"/>
      <c r="O16" s="3">
        <v>111406</v>
      </c>
      <c r="P16" s="3">
        <v>245948</v>
      </c>
    </row>
    <row r="17" spans="6:16">
      <c r="M17" s="11"/>
      <c r="O17" s="3">
        <f>O16*G15</f>
        <v>3.004508414</v>
      </c>
      <c r="P17" s="3">
        <f>P16*H15</f>
        <v>4.0028036999999994</v>
      </c>
    </row>
    <row r="18" spans="6:16">
      <c r="F18" s="3">
        <v>3.5386000000000003E-5</v>
      </c>
      <c r="G18" s="3">
        <v>8.9599999999999998E-7</v>
      </c>
      <c r="H18" s="3">
        <v>1.9714099999999999E-4</v>
      </c>
      <c r="J18" s="12">
        <f>F18*F18*100000</f>
        <v>1.252168996E-4</v>
      </c>
      <c r="K18" s="12">
        <f t="shared" ref="K18:L18" si="1">G18*G18*100000</f>
        <v>8.0281599999999995E-8</v>
      </c>
      <c r="L18" s="12">
        <f t="shared" si="1"/>
        <v>3.8864573880999999E-3</v>
      </c>
      <c r="O18" s="5" t="s">
        <v>40</v>
      </c>
    </row>
    <row r="19" spans="6:16">
      <c r="J19" s="12"/>
      <c r="K19" s="12"/>
      <c r="L19" s="12"/>
      <c r="O19" s="3" t="s">
        <v>149</v>
      </c>
    </row>
    <row r="20" spans="6:16">
      <c r="F20" s="3">
        <v>2.6928999999999999E-5</v>
      </c>
      <c r="G20" s="3">
        <v>5.553E-6</v>
      </c>
      <c r="H20" s="3">
        <v>7.8695000000000005E-5</v>
      </c>
      <c r="J20" s="12">
        <f>F20*F20*100000</f>
        <v>7.2517104099999993E-5</v>
      </c>
      <c r="K20" s="12">
        <f t="shared" ref="K20:L20" si="2">G20*G20*100000</f>
        <v>3.0835808999999998E-6</v>
      </c>
      <c r="L20" s="12">
        <f t="shared" si="2"/>
        <v>6.1929030250000008E-4</v>
      </c>
      <c r="O20" s="3">
        <v>28260</v>
      </c>
    </row>
    <row r="21" spans="6:16">
      <c r="J21" s="12"/>
      <c r="K21" s="12"/>
      <c r="L21" s="12"/>
      <c r="O21" s="3">
        <v>1</v>
      </c>
    </row>
    <row r="22" spans="6:16">
      <c r="F22" s="3">
        <v>1.6263999999999999E-5</v>
      </c>
      <c r="G22" s="3">
        <v>4.4309999999999996E-6</v>
      </c>
      <c r="H22" s="3">
        <v>4.1641000000000003E-5</v>
      </c>
      <c r="J22" s="12">
        <f>F22*F22*100000</f>
        <v>2.6451769599999994E-5</v>
      </c>
      <c r="K22" s="12">
        <f t="shared" ref="K22:L22" si="3">G22*G22*100000</f>
        <v>1.9633760999999998E-6</v>
      </c>
      <c r="L22" s="12">
        <f t="shared" si="3"/>
        <v>1.7339728810000004E-4</v>
      </c>
    </row>
    <row r="100" spans="6:8">
      <c r="F100" s="4">
        <f>SUM(F1:F99)</f>
        <v>1.493504083510262E-4</v>
      </c>
      <c r="G100" s="4">
        <f t="shared" ref="G100:H100" si="4">SUM(G1:G99)</f>
        <v>6.4818000000000002E-5</v>
      </c>
      <c r="H100" s="4">
        <f t="shared" si="4"/>
        <v>3.5002699999999993E-4</v>
      </c>
    </row>
    <row r="101" spans="6:8">
      <c r="F101" s="3">
        <f>F100*F100</f>
        <v>2.2305544474618274E-8</v>
      </c>
      <c r="G101" s="3">
        <f t="shared" ref="G101:H101" si="5">G100*G100</f>
        <v>4.201373124E-9</v>
      </c>
      <c r="H101" s="3">
        <f t="shared" si="5"/>
        <v>1.2251890072899996E-7</v>
      </c>
    </row>
  </sheetData>
  <phoneticPr fontId="2" type="noConversion"/>
  <pageMargins left="0.7" right="0.7" top="0.78740157499999996" bottom="0.78740157499999996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A758E-F2D3-5045-988F-92C0EACC06F4}">
  <sheetPr codeName="Sheet45"/>
  <dimension ref="A1:P400"/>
  <sheetViews>
    <sheetView workbookViewId="0">
      <selection activeCell="A2" sqref="A2"/>
    </sheetView>
  </sheetViews>
  <sheetFormatPr baseColWidth="10" defaultRowHeight="15"/>
  <cols>
    <col min="1" max="1" width="21.33203125" style="3" customWidth="1"/>
    <col min="2" max="2" width="16.33203125" style="3" customWidth="1"/>
    <col min="3" max="5" width="10.83203125" style="3"/>
    <col min="6" max="8" width="12" style="3" bestFit="1" customWidth="1"/>
    <col min="9" max="9" width="10.83203125" style="3"/>
    <col min="10" max="12" width="14.1640625" style="3" bestFit="1" customWidth="1"/>
    <col min="13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963</v>
      </c>
      <c r="B2" s="3" t="s">
        <v>964</v>
      </c>
      <c r="C2" s="3" t="s">
        <v>965</v>
      </c>
      <c r="D2" s="3" t="s">
        <v>15</v>
      </c>
      <c r="E2" s="3">
        <v>1</v>
      </c>
      <c r="F2" s="4">
        <f>E2/28028</f>
        <v>3.5678607107178535E-5</v>
      </c>
      <c r="L2" s="3" t="s">
        <v>21</v>
      </c>
    </row>
    <row r="3" spans="1:16">
      <c r="A3" s="3" t="s">
        <v>963</v>
      </c>
      <c r="B3" s="3" t="s">
        <v>966</v>
      </c>
      <c r="C3" s="3" t="s">
        <v>967</v>
      </c>
      <c r="G3" s="3">
        <v>0</v>
      </c>
      <c r="H3" s="3">
        <v>4.0609999999999997E-6</v>
      </c>
      <c r="I3" s="3" t="s">
        <v>24</v>
      </c>
      <c r="J3" s="3" t="s">
        <v>25</v>
      </c>
    </row>
    <row r="4" spans="1:16">
      <c r="A4" s="3" t="s">
        <v>963</v>
      </c>
      <c r="B4" s="3" t="s">
        <v>968</v>
      </c>
      <c r="C4" s="3" t="s">
        <v>969</v>
      </c>
      <c r="G4" s="3">
        <v>8.9509999999999995E-6</v>
      </c>
      <c r="H4" s="3">
        <v>1.624E-5</v>
      </c>
      <c r="I4" s="3" t="s">
        <v>24</v>
      </c>
      <c r="J4" s="3" t="s">
        <v>25</v>
      </c>
    </row>
    <row r="5" spans="1:16">
      <c r="A5" s="3" t="s">
        <v>963</v>
      </c>
      <c r="B5" s="3" t="s">
        <v>970</v>
      </c>
      <c r="C5" s="3" t="s">
        <v>971</v>
      </c>
      <c r="I5" s="3" t="s">
        <v>24</v>
      </c>
    </row>
    <row r="6" spans="1:16">
      <c r="A6" s="3" t="s">
        <v>963</v>
      </c>
      <c r="B6" s="3" t="s">
        <v>972</v>
      </c>
      <c r="C6" s="3" t="s">
        <v>973</v>
      </c>
      <c r="G6" s="3">
        <v>0</v>
      </c>
      <c r="H6" s="3">
        <v>4.0609999999999997E-6</v>
      </c>
      <c r="L6" s="3" t="s">
        <v>16</v>
      </c>
    </row>
    <row r="7" spans="1:16">
      <c r="A7" s="3" t="s">
        <v>963</v>
      </c>
      <c r="B7" s="3" t="s">
        <v>17</v>
      </c>
      <c r="C7" s="3" t="s">
        <v>974</v>
      </c>
      <c r="G7" s="3">
        <v>8.9749999999999996E-6</v>
      </c>
      <c r="H7" s="3">
        <v>4.0659999999999997E-6</v>
      </c>
      <c r="L7" s="3" t="s">
        <v>75</v>
      </c>
    </row>
    <row r="8" spans="1:16">
      <c r="A8" s="3" t="s">
        <v>963</v>
      </c>
      <c r="B8" s="3" t="s">
        <v>17</v>
      </c>
      <c r="C8" s="3" t="s">
        <v>975</v>
      </c>
      <c r="G8" s="3">
        <v>8.9779999999999994E-6</v>
      </c>
      <c r="H8" s="3">
        <v>4.0670000000000002E-6</v>
      </c>
      <c r="L8" s="3" t="s">
        <v>75</v>
      </c>
    </row>
    <row r="12" spans="1:16">
      <c r="C12" s="5" t="s">
        <v>36</v>
      </c>
      <c r="E12" s="3">
        <f>SUM(E2:E11)</f>
        <v>1</v>
      </c>
      <c r="F12" s="3">
        <f t="shared" ref="F12:H12" si="0">SUM(F2:F11)</f>
        <v>3.5678607107178535E-5</v>
      </c>
      <c r="G12" s="3">
        <f t="shared" si="0"/>
        <v>2.6903999999999999E-5</v>
      </c>
      <c r="H12" s="3">
        <f t="shared" si="0"/>
        <v>3.2495E-5</v>
      </c>
      <c r="M12" s="6" t="s">
        <v>37</v>
      </c>
      <c r="O12" s="5" t="s">
        <v>38</v>
      </c>
      <c r="P12" s="5" t="s">
        <v>39</v>
      </c>
    </row>
    <row r="13" spans="1:16">
      <c r="M13" s="7"/>
      <c r="O13" s="3">
        <v>111720</v>
      </c>
      <c r="P13" s="3">
        <v>246272</v>
      </c>
    </row>
    <row r="14" spans="1:16">
      <c r="M14" s="11"/>
      <c r="O14" s="3">
        <f>G12*O13</f>
        <v>3.0057148799999998</v>
      </c>
      <c r="P14" s="3">
        <f>H12*P13</f>
        <v>8.0026086400000001</v>
      </c>
    </row>
    <row r="15" spans="1:16">
      <c r="F15" s="3">
        <v>3.5386000000000003E-5</v>
      </c>
      <c r="G15" s="3">
        <v>8.9599999999999998E-7</v>
      </c>
      <c r="H15" s="3">
        <v>1.9714099999999999E-4</v>
      </c>
      <c r="J15" s="26">
        <f>F15*F15*100000</f>
        <v>1.252168996E-4</v>
      </c>
      <c r="K15" s="26">
        <f t="shared" ref="K15:L15" si="1">G15*G15*100000</f>
        <v>8.0281599999999995E-8</v>
      </c>
      <c r="L15" s="26">
        <f t="shared" si="1"/>
        <v>3.8864573880999999E-3</v>
      </c>
      <c r="M15" s="11"/>
    </row>
    <row r="16" spans="1:16">
      <c r="J16" s="26"/>
      <c r="K16" s="26"/>
      <c r="L16" s="26"/>
      <c r="O16" s="5" t="s">
        <v>40</v>
      </c>
    </row>
    <row r="17" spans="6:15">
      <c r="F17" s="3">
        <v>2.6852999999999999E-5</v>
      </c>
      <c r="G17" s="3">
        <v>5.5380000000000002E-6</v>
      </c>
      <c r="H17" s="3">
        <v>7.8473000000000006E-5</v>
      </c>
      <c r="J17" s="26">
        <f>F17*F17*100000</f>
        <v>7.2108360899999997E-5</v>
      </c>
      <c r="K17" s="26">
        <f t="shared" ref="K17:L17" si="2">G17*G17*100000</f>
        <v>3.0669444000000004E-6</v>
      </c>
      <c r="L17" s="26">
        <f t="shared" si="2"/>
        <v>6.1580117290000011E-4</v>
      </c>
      <c r="O17" s="3" t="s">
        <v>114</v>
      </c>
    </row>
    <row r="18" spans="6:15">
      <c r="J18" s="26"/>
      <c r="K18" s="26"/>
      <c r="L18" s="26"/>
      <c r="O18" s="3">
        <v>28028</v>
      </c>
    </row>
    <row r="19" spans="6:15">
      <c r="F19" s="3">
        <v>3.2484000000000003E-5</v>
      </c>
      <c r="G19" s="3">
        <v>1.4025E-5</v>
      </c>
      <c r="H19" s="3">
        <v>6.4005999999999997E-5</v>
      </c>
      <c r="J19" s="26">
        <f>F19*F19*100000</f>
        <v>1.0552102560000003E-4</v>
      </c>
      <c r="K19" s="26">
        <f t="shared" ref="K19:L19" si="3">G19*G19*100000</f>
        <v>1.9670062500000001E-5</v>
      </c>
      <c r="L19" s="26">
        <f t="shared" si="3"/>
        <v>4.0967680359999995E-4</v>
      </c>
      <c r="O19" s="3">
        <v>1</v>
      </c>
    </row>
    <row r="399" spans="6:8">
      <c r="F399" s="4">
        <f>SUM(F1:F398)</f>
        <v>1.6608021421435706E-4</v>
      </c>
      <c r="G399" s="4">
        <f>SUM(G1:G398)</f>
        <v>7.4266999999999999E-5</v>
      </c>
      <c r="H399" s="4">
        <f>SUM(H1:H398)</f>
        <v>4.0461000000000002E-4</v>
      </c>
    </row>
    <row r="400" spans="6:8">
      <c r="F400" s="3">
        <f>F399*F399</f>
        <v>2.7582637553486731E-8</v>
      </c>
      <c r="G400" s="3">
        <f t="shared" ref="G400:H400" si="4">G399*G399</f>
        <v>5.5155872889999995E-9</v>
      </c>
      <c r="H400" s="3">
        <f t="shared" si="4"/>
        <v>1.6370925210000001E-7</v>
      </c>
    </row>
  </sheetData>
  <phoneticPr fontId="2" type="noConversion"/>
  <pageMargins left="0.7" right="0.7" top="0.78740157499999996" bottom="0.78740157499999996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64184-E07E-B741-87F4-CC4600BAFF35}">
  <sheetPr codeName="Sheet30"/>
  <dimension ref="A1:P101"/>
  <sheetViews>
    <sheetView workbookViewId="0">
      <selection activeCell="A2" sqref="A2"/>
    </sheetView>
  </sheetViews>
  <sheetFormatPr baseColWidth="10" defaultRowHeight="15"/>
  <cols>
    <col min="1" max="1" width="19" style="3" customWidth="1"/>
    <col min="2" max="2" width="18.1640625" style="3" customWidth="1"/>
    <col min="3" max="3" width="14" style="3" customWidth="1"/>
    <col min="4" max="5" width="10.83203125" style="3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976</v>
      </c>
      <c r="B2" s="3" t="s">
        <v>977</v>
      </c>
      <c r="C2" s="3" t="s">
        <v>978</v>
      </c>
      <c r="D2" s="3" t="s">
        <v>15</v>
      </c>
      <c r="E2" s="3">
        <v>1</v>
      </c>
      <c r="F2" s="4">
        <f t="shared" ref="F2:F9" si="0">E2/27248</f>
        <v>3.6699941280093951E-5</v>
      </c>
      <c r="L2" s="3" t="s">
        <v>16</v>
      </c>
    </row>
    <row r="3" spans="1:12">
      <c r="A3" s="3" t="s">
        <v>976</v>
      </c>
      <c r="B3" s="3" t="s">
        <v>979</v>
      </c>
      <c r="C3" s="3" t="s">
        <v>980</v>
      </c>
      <c r="D3" s="3" t="s">
        <v>15</v>
      </c>
      <c r="E3" s="3">
        <v>1</v>
      </c>
      <c r="F3" s="4">
        <f t="shared" si="0"/>
        <v>3.6699941280093951E-5</v>
      </c>
      <c r="L3" s="3" t="s">
        <v>16</v>
      </c>
    </row>
    <row r="4" spans="1:12">
      <c r="A4" s="3" t="s">
        <v>976</v>
      </c>
      <c r="B4" s="3" t="s">
        <v>981</v>
      </c>
      <c r="C4" s="3" t="s">
        <v>982</v>
      </c>
      <c r="D4" s="3" t="s">
        <v>15</v>
      </c>
      <c r="E4" s="3">
        <v>1</v>
      </c>
      <c r="F4" s="4">
        <f t="shared" si="0"/>
        <v>3.6699941280093951E-5</v>
      </c>
      <c r="L4" s="3" t="s">
        <v>16</v>
      </c>
    </row>
    <row r="5" spans="1:12">
      <c r="A5" s="3" t="s">
        <v>976</v>
      </c>
      <c r="B5" s="3" t="s">
        <v>983</v>
      </c>
      <c r="C5" s="3" t="s">
        <v>984</v>
      </c>
      <c r="D5" s="3" t="s">
        <v>15</v>
      </c>
      <c r="E5" s="3">
        <v>1</v>
      </c>
      <c r="F5" s="4">
        <f t="shared" si="0"/>
        <v>3.6699941280093951E-5</v>
      </c>
      <c r="L5" s="3" t="s">
        <v>16</v>
      </c>
    </row>
    <row r="6" spans="1:12">
      <c r="A6" s="3" t="s">
        <v>976</v>
      </c>
      <c r="B6" s="3" t="s">
        <v>985</v>
      </c>
      <c r="C6" s="3" t="s">
        <v>986</v>
      </c>
      <c r="D6" s="3" t="s">
        <v>15</v>
      </c>
      <c r="E6" s="3">
        <v>1</v>
      </c>
      <c r="F6" s="4">
        <f t="shared" si="0"/>
        <v>3.6699941280093951E-5</v>
      </c>
      <c r="L6" s="3" t="s">
        <v>21</v>
      </c>
    </row>
    <row r="7" spans="1:12">
      <c r="A7" s="3" t="s">
        <v>976</v>
      </c>
      <c r="B7" s="3" t="s">
        <v>17</v>
      </c>
      <c r="C7" s="3" t="s">
        <v>987</v>
      </c>
      <c r="D7" s="3" t="s">
        <v>15</v>
      </c>
      <c r="E7" s="3">
        <v>1</v>
      </c>
      <c r="F7" s="4">
        <f t="shared" si="0"/>
        <v>3.6699941280093951E-5</v>
      </c>
      <c r="L7" s="3" t="s">
        <v>125</v>
      </c>
    </row>
    <row r="8" spans="1:12">
      <c r="A8" s="3" t="s">
        <v>976</v>
      </c>
      <c r="B8" s="3" t="s">
        <v>988</v>
      </c>
      <c r="C8" s="3" t="s">
        <v>989</v>
      </c>
      <c r="D8" s="3" t="s">
        <v>15</v>
      </c>
      <c r="E8" s="3">
        <v>2</v>
      </c>
      <c r="F8" s="4">
        <f t="shared" si="0"/>
        <v>7.3399882560187902E-5</v>
      </c>
      <c r="L8" s="3" t="s">
        <v>16</v>
      </c>
    </row>
    <row r="9" spans="1:12">
      <c r="A9" s="3" t="s">
        <v>976</v>
      </c>
      <c r="B9" s="3" t="s">
        <v>17</v>
      </c>
      <c r="C9" s="3" t="s">
        <v>990</v>
      </c>
      <c r="D9" s="3" t="s">
        <v>15</v>
      </c>
      <c r="E9" s="3">
        <v>3</v>
      </c>
      <c r="F9" s="4">
        <f t="shared" si="0"/>
        <v>1.1009982384028186E-4</v>
      </c>
      <c r="L9" s="3" t="s">
        <v>125</v>
      </c>
    </row>
    <row r="10" spans="1:12">
      <c r="A10" s="3" t="s">
        <v>976</v>
      </c>
      <c r="B10" s="3" t="s">
        <v>991</v>
      </c>
      <c r="C10" s="3" t="s">
        <v>992</v>
      </c>
      <c r="G10" s="3">
        <v>9.0159999999999997E-6</v>
      </c>
      <c r="H10" s="3">
        <v>4.126E-6</v>
      </c>
      <c r="I10" s="3" t="s">
        <v>24</v>
      </c>
      <c r="J10" s="3" t="s">
        <v>993</v>
      </c>
      <c r="K10" s="3" t="s">
        <v>25</v>
      </c>
    </row>
    <row r="11" spans="1:12">
      <c r="A11" s="3" t="s">
        <v>976</v>
      </c>
      <c r="B11" s="3" t="s">
        <v>994</v>
      </c>
      <c r="C11" s="3" t="s">
        <v>995</v>
      </c>
      <c r="I11" s="3" t="s">
        <v>24</v>
      </c>
      <c r="J11" s="3" t="s">
        <v>25</v>
      </c>
    </row>
    <row r="12" spans="1:12">
      <c r="A12" s="3" t="s">
        <v>976</v>
      </c>
      <c r="B12" s="3" t="s">
        <v>996</v>
      </c>
      <c r="C12" s="3" t="s">
        <v>997</v>
      </c>
      <c r="G12" s="3">
        <v>7.8990000000000001E-6</v>
      </c>
      <c r="H12" s="3">
        <v>2.1650000000000001E-5</v>
      </c>
      <c r="I12" s="3" t="s">
        <v>24</v>
      </c>
    </row>
    <row r="13" spans="1:12">
      <c r="A13" s="3" t="s">
        <v>976</v>
      </c>
      <c r="B13" s="3" t="s">
        <v>998</v>
      </c>
      <c r="C13" s="3" t="s">
        <v>999</v>
      </c>
      <c r="G13" s="3">
        <v>4.6699999999999997E-5</v>
      </c>
      <c r="H13" s="3">
        <v>4.2989999999999998E-6</v>
      </c>
      <c r="L13" s="3" t="s">
        <v>16</v>
      </c>
    </row>
    <row r="14" spans="1:12">
      <c r="A14" s="3" t="s">
        <v>976</v>
      </c>
      <c r="B14" s="3" t="s">
        <v>1000</v>
      </c>
      <c r="C14" s="3" t="s">
        <v>1001</v>
      </c>
      <c r="G14" s="3">
        <v>0</v>
      </c>
      <c r="H14" s="3">
        <v>3.025E-5</v>
      </c>
      <c r="L14" s="3" t="s">
        <v>16</v>
      </c>
    </row>
    <row r="15" spans="1:12">
      <c r="A15" s="3" t="s">
        <v>976</v>
      </c>
      <c r="B15" s="3" t="s">
        <v>1002</v>
      </c>
      <c r="C15" s="3" t="s">
        <v>1003</v>
      </c>
      <c r="G15" s="3">
        <v>9.1719999999999996E-6</v>
      </c>
      <c r="H15" s="3">
        <v>4.2230000000000001E-6</v>
      </c>
      <c r="L15" s="3" t="s">
        <v>16</v>
      </c>
    </row>
    <row r="16" spans="1:12">
      <c r="A16" s="3" t="s">
        <v>976</v>
      </c>
      <c r="B16" s="3" t="s">
        <v>1004</v>
      </c>
      <c r="C16" s="3" t="s">
        <v>1005</v>
      </c>
      <c r="G16" s="3">
        <v>9.0429999999999996E-6</v>
      </c>
      <c r="H16" s="3">
        <v>4.1269999999999996E-6</v>
      </c>
      <c r="L16" s="3" t="s">
        <v>16</v>
      </c>
    </row>
    <row r="17" spans="1:12">
      <c r="A17" s="3" t="s">
        <v>976</v>
      </c>
      <c r="B17" s="3" t="s">
        <v>1006</v>
      </c>
      <c r="C17" s="3" t="s">
        <v>1007</v>
      </c>
      <c r="G17" s="3">
        <v>1.8989999999999999E-5</v>
      </c>
      <c r="H17" s="3">
        <v>8.9449999999999999E-6</v>
      </c>
      <c r="L17" s="3" t="s">
        <v>16</v>
      </c>
    </row>
    <row r="18" spans="1:12">
      <c r="A18" s="3" t="s">
        <v>976</v>
      </c>
      <c r="B18" s="3" t="s">
        <v>1008</v>
      </c>
      <c r="C18" s="3" t="s">
        <v>1009</v>
      </c>
      <c r="G18" s="3">
        <v>0</v>
      </c>
      <c r="H18" s="3">
        <v>8.2390000000000002E-6</v>
      </c>
      <c r="L18" s="3" t="s">
        <v>16</v>
      </c>
    </row>
    <row r="19" spans="1:12">
      <c r="A19" s="3" t="s">
        <v>976</v>
      </c>
      <c r="B19" s="3" t="s">
        <v>1010</v>
      </c>
      <c r="C19" s="3" t="s">
        <v>1011</v>
      </c>
      <c r="G19" s="3">
        <v>0</v>
      </c>
      <c r="H19" s="3">
        <v>4.0810000000000004E-6</v>
      </c>
      <c r="L19" s="3" t="s">
        <v>16</v>
      </c>
    </row>
    <row r="20" spans="1:12">
      <c r="A20" s="3" t="s">
        <v>976</v>
      </c>
      <c r="B20" s="3" t="s">
        <v>1012</v>
      </c>
      <c r="C20" s="3" t="s">
        <v>1013</v>
      </c>
      <c r="G20" s="3">
        <v>0</v>
      </c>
      <c r="H20" s="3">
        <v>4.1110000000000001E-6</v>
      </c>
      <c r="L20" s="3" t="s">
        <v>16</v>
      </c>
    </row>
    <row r="21" spans="1:12">
      <c r="A21" s="3" t="s">
        <v>976</v>
      </c>
      <c r="B21" s="3" t="s">
        <v>1014</v>
      </c>
      <c r="C21" s="3" t="s">
        <v>1015</v>
      </c>
      <c r="G21" s="3">
        <v>8.9530000000000005E-6</v>
      </c>
      <c r="H21" s="3">
        <v>4.0609999999999997E-6</v>
      </c>
      <c r="L21" s="3" t="s">
        <v>16</v>
      </c>
    </row>
    <row r="22" spans="1:12">
      <c r="A22" s="3" t="s">
        <v>976</v>
      </c>
      <c r="B22" s="3" t="s">
        <v>1016</v>
      </c>
      <c r="C22" s="3" t="s">
        <v>1017</v>
      </c>
      <c r="G22" s="3">
        <v>1.7920000000000001E-5</v>
      </c>
      <c r="H22" s="3">
        <v>8.1259999999999998E-6</v>
      </c>
      <c r="L22" s="3" t="s">
        <v>16</v>
      </c>
    </row>
    <row r="23" spans="1:12">
      <c r="A23" s="3" t="s">
        <v>976</v>
      </c>
      <c r="B23" s="3" t="s">
        <v>1018</v>
      </c>
      <c r="C23" s="3" t="s">
        <v>1019</v>
      </c>
      <c r="G23" s="3">
        <v>0</v>
      </c>
      <c r="H23" s="3">
        <v>4.0629999999999999E-6</v>
      </c>
      <c r="L23" s="3" t="s">
        <v>16</v>
      </c>
    </row>
    <row r="24" spans="1:12">
      <c r="A24" s="3" t="s">
        <v>976</v>
      </c>
      <c r="B24" s="3" t="s">
        <v>1020</v>
      </c>
      <c r="C24" s="3" t="s">
        <v>1021</v>
      </c>
      <c r="G24" s="3">
        <v>0</v>
      </c>
      <c r="H24" s="3">
        <v>4.0629999999999999E-6</v>
      </c>
      <c r="L24" s="3" t="s">
        <v>16</v>
      </c>
    </row>
    <row r="25" spans="1:12">
      <c r="A25" s="3" t="s">
        <v>976</v>
      </c>
      <c r="B25" s="3" t="s">
        <v>1022</v>
      </c>
      <c r="C25" s="3" t="s">
        <v>1023</v>
      </c>
      <c r="G25" s="3">
        <v>9.0769999999999997E-6</v>
      </c>
      <c r="H25" s="3">
        <v>4.1819999999999999E-6</v>
      </c>
      <c r="L25" s="3" t="s">
        <v>16</v>
      </c>
    </row>
    <row r="26" spans="1:12">
      <c r="A26" s="3" t="s">
        <v>976</v>
      </c>
      <c r="B26" s="3" t="s">
        <v>1024</v>
      </c>
      <c r="C26" s="3" t="s">
        <v>1025</v>
      </c>
      <c r="G26" s="3">
        <v>0</v>
      </c>
      <c r="H26" s="3">
        <v>4.0609999999999997E-6</v>
      </c>
      <c r="L26" s="3" t="s">
        <v>16</v>
      </c>
    </row>
    <row r="27" spans="1:12">
      <c r="A27" s="3" t="s">
        <v>976</v>
      </c>
      <c r="B27" s="3" t="s">
        <v>1026</v>
      </c>
      <c r="C27" s="3" t="s">
        <v>1027</v>
      </c>
      <c r="G27" s="3">
        <v>8.9570000000000008E-6</v>
      </c>
      <c r="H27" s="3">
        <v>4.0659999999999997E-6</v>
      </c>
      <c r="L27" s="3" t="s">
        <v>16</v>
      </c>
    </row>
    <row r="28" spans="1:12">
      <c r="A28" s="3" t="s">
        <v>976</v>
      </c>
      <c r="B28" s="3" t="s">
        <v>1028</v>
      </c>
      <c r="C28" s="3" t="s">
        <v>1029</v>
      </c>
      <c r="G28" s="3">
        <v>8.9609999999999994E-6</v>
      </c>
      <c r="H28" s="3">
        <v>4.0640000000000004E-6</v>
      </c>
      <c r="L28" s="3" t="s">
        <v>16</v>
      </c>
    </row>
    <row r="29" spans="1:12">
      <c r="A29" s="3" t="s">
        <v>976</v>
      </c>
      <c r="B29" s="3" t="s">
        <v>17</v>
      </c>
      <c r="C29" s="3" t="s">
        <v>1030</v>
      </c>
      <c r="G29" s="3">
        <v>2.588E-5</v>
      </c>
      <c r="H29" s="3">
        <v>1.6419999999999999E-5</v>
      </c>
      <c r="I29" s="10"/>
      <c r="L29" s="3" t="s">
        <v>35</v>
      </c>
    </row>
    <row r="30" spans="1:12">
      <c r="A30" s="3" t="s">
        <v>976</v>
      </c>
      <c r="B30" s="3" t="s">
        <v>17</v>
      </c>
      <c r="C30" s="3" t="s">
        <v>1031</v>
      </c>
      <c r="G30" s="3">
        <v>0</v>
      </c>
      <c r="H30" s="3">
        <v>4.0679999999999998E-6</v>
      </c>
      <c r="K30" s="10"/>
      <c r="L30" s="3" t="s">
        <v>35</v>
      </c>
    </row>
    <row r="31" spans="1:12">
      <c r="A31" s="3" t="s">
        <v>976</v>
      </c>
      <c r="B31" s="3" t="s">
        <v>17</v>
      </c>
      <c r="C31" s="3" t="s">
        <v>1032</v>
      </c>
      <c r="G31" s="3">
        <v>0</v>
      </c>
      <c r="H31" s="3">
        <v>4.0679999999999998E-6</v>
      </c>
      <c r="K31" s="10"/>
      <c r="L31" s="3" t="s">
        <v>35</v>
      </c>
    </row>
    <row r="32" spans="1:12">
      <c r="A32" s="3" t="s">
        <v>976</v>
      </c>
      <c r="B32" s="3" t="s">
        <v>17</v>
      </c>
      <c r="C32" s="3" t="s">
        <v>1033</v>
      </c>
      <c r="G32" s="3">
        <v>4.4790000000000003E-5</v>
      </c>
      <c r="H32" s="3">
        <v>2.031E-5</v>
      </c>
      <c r="K32" s="10"/>
      <c r="L32" s="3" t="s">
        <v>35</v>
      </c>
    </row>
    <row r="33" spans="1:16">
      <c r="A33" s="3" t="s">
        <v>976</v>
      </c>
      <c r="B33" s="3" t="s">
        <v>17</v>
      </c>
      <c r="C33" s="3" t="s">
        <v>1034</v>
      </c>
      <c r="G33" s="3">
        <v>0</v>
      </c>
      <c r="H33" s="3">
        <v>1.363E-5</v>
      </c>
      <c r="K33" s="10"/>
      <c r="L33" s="3" t="s">
        <v>75</v>
      </c>
    </row>
    <row r="34" spans="1:16">
      <c r="A34" s="3" t="s">
        <v>976</v>
      </c>
      <c r="B34" s="3" t="s">
        <v>17</v>
      </c>
      <c r="C34" s="3" t="s">
        <v>1035</v>
      </c>
      <c r="G34" s="3">
        <v>1.808E-5</v>
      </c>
      <c r="H34" s="3">
        <v>8.2360000000000004E-6</v>
      </c>
      <c r="L34" s="3" t="s">
        <v>75</v>
      </c>
    </row>
    <row r="38" spans="1:16">
      <c r="C38" s="5" t="s">
        <v>36</v>
      </c>
      <c r="E38" s="3">
        <f>SUM(E2:E35)</f>
        <v>11</v>
      </c>
      <c r="F38" s="3">
        <f t="shared" ref="F38:H38" si="1">SUM(F2:F35)</f>
        <v>4.0369935408103347E-4</v>
      </c>
      <c r="G38" s="3">
        <f t="shared" si="1"/>
        <v>2.4343799999999998E-4</v>
      </c>
      <c r="H38" s="3">
        <f t="shared" si="1"/>
        <v>1.97469E-4</v>
      </c>
      <c r="M38" s="6" t="s">
        <v>37</v>
      </c>
      <c r="O38" s="5" t="s">
        <v>38</v>
      </c>
      <c r="P38" s="5" t="s">
        <v>39</v>
      </c>
    </row>
    <row r="39" spans="1:16">
      <c r="M39" s="7"/>
      <c r="O39" s="3">
        <v>126690</v>
      </c>
      <c r="P39" s="3">
        <v>277208</v>
      </c>
    </row>
    <row r="40" spans="1:16">
      <c r="K40" s="21"/>
      <c r="O40" s="3">
        <f>O39*G38</f>
        <v>30.841160219999999</v>
      </c>
      <c r="P40" s="3">
        <f>P39*H38</f>
        <v>54.739986551999998</v>
      </c>
    </row>
    <row r="41" spans="1:16">
      <c r="F41" s="3">
        <v>3.89243E-4</v>
      </c>
      <c r="G41" s="3">
        <v>1.94324E-4</v>
      </c>
      <c r="H41" s="3">
        <v>6.9635599999999997E-4</v>
      </c>
      <c r="J41" s="3">
        <f>F41*F41*100000</f>
        <v>1.51510113049E-2</v>
      </c>
      <c r="K41" s="3">
        <f t="shared" ref="K41:L41" si="2">G41*G41*100000</f>
        <v>3.7761816976000003E-3</v>
      </c>
      <c r="L41" s="3">
        <f t="shared" si="2"/>
        <v>4.84911678736E-2</v>
      </c>
      <c r="O41" s="5" t="s">
        <v>40</v>
      </c>
    </row>
    <row r="42" spans="1:16">
      <c r="O42" s="3" t="s">
        <v>149</v>
      </c>
    </row>
    <row r="43" spans="1:16">
      <c r="F43" s="3">
        <v>2.4473000000000001E-5</v>
      </c>
      <c r="G43" s="3">
        <v>1.6628000000000001E-5</v>
      </c>
      <c r="H43" s="3">
        <v>3.4737999999999998E-5</v>
      </c>
      <c r="J43" s="3">
        <f>F43*F43*100000</f>
        <v>5.9892772900000012E-5</v>
      </c>
      <c r="K43" s="3">
        <f t="shared" ref="K43:L43" si="3">G43*G43*100000</f>
        <v>2.7649038399999999E-5</v>
      </c>
      <c r="L43" s="3">
        <f t="shared" si="3"/>
        <v>1.206728644E-4</v>
      </c>
      <c r="O43" s="3">
        <v>28260</v>
      </c>
    </row>
    <row r="44" spans="1:16">
      <c r="O44" s="3">
        <v>11</v>
      </c>
    </row>
    <row r="45" spans="1:16">
      <c r="F45" s="3">
        <v>1.98407E-4</v>
      </c>
      <c r="G45" s="3">
        <v>1.4947100000000001E-4</v>
      </c>
      <c r="H45" s="3">
        <v>2.5824600000000001E-4</v>
      </c>
      <c r="J45" s="3">
        <f>F45*F45*100000</f>
        <v>3.9365337649E-3</v>
      </c>
      <c r="K45" s="3">
        <f t="shared" ref="K45:L45" si="4">G45*G45*100000</f>
        <v>2.2341579841000003E-3</v>
      </c>
      <c r="L45" s="3">
        <f t="shared" si="4"/>
        <v>6.6690996516E-3</v>
      </c>
    </row>
    <row r="100" spans="6:8">
      <c r="F100" s="4">
        <f>SUM(F1:F99)</f>
        <v>1.4195217081620669E-3</v>
      </c>
      <c r="G100" s="4">
        <f t="shared" ref="G100:H100" si="5">SUM(G1:G99)</f>
        <v>8.4729899999999993E-4</v>
      </c>
      <c r="H100" s="4">
        <f t="shared" si="5"/>
        <v>1.3842780000000001E-3</v>
      </c>
    </row>
    <row r="101" spans="6:8">
      <c r="F101" s="3">
        <f>F100*F100</f>
        <v>2.0150418799433522E-6</v>
      </c>
      <c r="G101" s="3">
        <f t="shared" ref="G101:H101" si="6">G100*G100</f>
        <v>7.1791559540099987E-7</v>
      </c>
      <c r="H101" s="3">
        <f t="shared" si="6"/>
        <v>1.9162255812840003E-6</v>
      </c>
    </row>
  </sheetData>
  <phoneticPr fontId="2" type="noConversion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C38FC-F562-C749-A0E1-9679CF04C2B4}">
  <sheetPr codeName="Tabelle27"/>
  <dimension ref="A1:P101"/>
  <sheetViews>
    <sheetView workbookViewId="0">
      <selection activeCell="A2" sqref="A2"/>
    </sheetView>
  </sheetViews>
  <sheetFormatPr baseColWidth="10" defaultRowHeight="15"/>
  <cols>
    <col min="1" max="1" width="17.5" style="3" customWidth="1"/>
    <col min="2" max="2" width="16.83203125" style="3" customWidth="1"/>
    <col min="3" max="3" width="11.1640625" style="3" customWidth="1"/>
    <col min="4" max="4" width="7.83203125" style="3" customWidth="1"/>
    <col min="5" max="5" width="8.5" style="3" customWidth="1"/>
    <col min="6" max="6" width="12" style="3" customWidth="1"/>
    <col min="7" max="8" width="12" style="3" bestFit="1" customWidth="1"/>
    <col min="9" max="9" width="5.83203125" style="3" customWidth="1"/>
    <col min="10" max="10" width="16.5" style="3" customWidth="1"/>
    <col min="11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42</v>
      </c>
      <c r="B2" s="3" t="s">
        <v>43</v>
      </c>
      <c r="C2" s="3" t="s">
        <v>44</v>
      </c>
      <c r="D2" s="3" t="s">
        <v>15</v>
      </c>
      <c r="E2" s="3">
        <v>1</v>
      </c>
      <c r="F2" s="4">
        <f>E2/28260</f>
        <v>3.5385704175513094E-5</v>
      </c>
      <c r="G2" s="3">
        <v>9.1339999999999993E-6</v>
      </c>
      <c r="H2" s="3">
        <v>4.2660000000000003E-6</v>
      </c>
      <c r="L2" s="3" t="s">
        <v>16</v>
      </c>
    </row>
    <row r="3" spans="1:12">
      <c r="A3" s="3" t="s">
        <v>42</v>
      </c>
      <c r="B3" s="3" t="s">
        <v>45</v>
      </c>
      <c r="C3" s="3" t="s">
        <v>46</v>
      </c>
      <c r="D3" s="3" t="s">
        <v>15</v>
      </c>
      <c r="E3" s="3">
        <v>1</v>
      </c>
      <c r="F3" s="4">
        <f>E3/28260</f>
        <v>3.5385704175513094E-5</v>
      </c>
      <c r="L3" s="3" t="s">
        <v>16</v>
      </c>
    </row>
    <row r="4" spans="1:12">
      <c r="A4" s="3" t="s">
        <v>42</v>
      </c>
      <c r="B4" s="3" t="s">
        <v>47</v>
      </c>
      <c r="C4" s="3" t="s">
        <v>48</v>
      </c>
      <c r="J4" s="3" t="s">
        <v>25</v>
      </c>
    </row>
    <row r="5" spans="1:12">
      <c r="A5" s="3" t="s">
        <v>42</v>
      </c>
      <c r="B5" s="3" t="s">
        <v>49</v>
      </c>
      <c r="C5" s="3" t="s">
        <v>50</v>
      </c>
      <c r="J5" s="3" t="s">
        <v>25</v>
      </c>
    </row>
    <row r="6" spans="1:12">
      <c r="A6" s="3" t="s">
        <v>42</v>
      </c>
      <c r="B6" s="3" t="s">
        <v>51</v>
      </c>
      <c r="C6" s="3" t="s">
        <v>52</v>
      </c>
      <c r="I6" s="3" t="s">
        <v>24</v>
      </c>
      <c r="J6" s="3" t="s">
        <v>25</v>
      </c>
    </row>
    <row r="7" spans="1:12">
      <c r="A7" s="3" t="s">
        <v>42</v>
      </c>
      <c r="B7" s="3" t="s">
        <v>53</v>
      </c>
      <c r="C7" s="3" t="s">
        <v>54</v>
      </c>
      <c r="J7" s="3" t="s">
        <v>55</v>
      </c>
    </row>
    <row r="8" spans="1:12">
      <c r="A8" s="3" t="s">
        <v>42</v>
      </c>
      <c r="B8" s="3" t="s">
        <v>56</v>
      </c>
      <c r="C8" s="3" t="s">
        <v>57</v>
      </c>
      <c r="G8" s="3">
        <v>9.0059999999999998E-6</v>
      </c>
      <c r="H8" s="3">
        <v>4.0899999999999998E-6</v>
      </c>
      <c r="I8" s="3" t="s">
        <v>24</v>
      </c>
      <c r="J8" s="3" t="s">
        <v>25</v>
      </c>
    </row>
    <row r="9" spans="1:12">
      <c r="A9" s="3" t="s">
        <v>42</v>
      </c>
      <c r="B9" s="3" t="s">
        <v>58</v>
      </c>
      <c r="C9" s="3" t="s">
        <v>59</v>
      </c>
      <c r="G9" s="3">
        <v>9.0019999999999995E-6</v>
      </c>
      <c r="H9" s="3">
        <v>4.0929999999999996E-6</v>
      </c>
      <c r="J9" s="3" t="s">
        <v>55</v>
      </c>
    </row>
    <row r="10" spans="1:12">
      <c r="A10" s="3" t="s">
        <v>42</v>
      </c>
      <c r="B10" s="3" t="s">
        <v>17</v>
      </c>
      <c r="C10" s="3" t="s">
        <v>60</v>
      </c>
      <c r="G10" s="3">
        <v>0</v>
      </c>
      <c r="H10" s="3">
        <v>8.4030000000000007E-6</v>
      </c>
      <c r="J10" s="3" t="s">
        <v>55</v>
      </c>
    </row>
    <row r="11" spans="1:12">
      <c r="A11" s="3" t="s">
        <v>42</v>
      </c>
      <c r="B11" s="3" t="s">
        <v>61</v>
      </c>
      <c r="C11" s="3" t="s">
        <v>62</v>
      </c>
      <c r="G11" s="3">
        <v>0</v>
      </c>
      <c r="H11" s="3">
        <v>3.2289999999999997E-5</v>
      </c>
      <c r="J11" s="3" t="s">
        <v>55</v>
      </c>
    </row>
    <row r="12" spans="1:12">
      <c r="A12" s="3" t="s">
        <v>42</v>
      </c>
      <c r="B12" s="3" t="s">
        <v>63</v>
      </c>
      <c r="C12" s="3" t="s">
        <v>64</v>
      </c>
      <c r="I12" s="3" t="s">
        <v>24</v>
      </c>
    </row>
    <row r="13" spans="1:12">
      <c r="A13" s="3" t="s">
        <v>42</v>
      </c>
      <c r="B13" s="3" t="s">
        <v>17</v>
      </c>
      <c r="C13" s="3" t="s">
        <v>65</v>
      </c>
      <c r="I13" s="3" t="s">
        <v>24</v>
      </c>
    </row>
    <row r="14" spans="1:12">
      <c r="A14" s="3" t="s">
        <v>42</v>
      </c>
      <c r="B14" s="3" t="s">
        <v>66</v>
      </c>
      <c r="C14" s="3" t="s">
        <v>67</v>
      </c>
      <c r="G14" s="3">
        <v>9.9939999999999995E-6</v>
      </c>
      <c r="H14" s="3">
        <v>4.7729999999999999E-6</v>
      </c>
      <c r="L14" s="3" t="s">
        <v>16</v>
      </c>
    </row>
    <row r="15" spans="1:12">
      <c r="A15" s="3" t="s">
        <v>42</v>
      </c>
      <c r="B15" s="3" t="s">
        <v>68</v>
      </c>
      <c r="C15" s="3" t="s">
        <v>69</v>
      </c>
      <c r="G15" s="3">
        <v>1.5829999999999999E-5</v>
      </c>
      <c r="H15" s="3">
        <v>7.2579999999999998E-6</v>
      </c>
      <c r="L15" s="3" t="s">
        <v>16</v>
      </c>
    </row>
    <row r="16" spans="1:12">
      <c r="A16" s="3" t="s">
        <v>42</v>
      </c>
      <c r="B16" s="3" t="s">
        <v>70</v>
      </c>
      <c r="C16" s="3" t="s">
        <v>71</v>
      </c>
      <c r="G16" s="3">
        <v>1.791E-5</v>
      </c>
      <c r="H16" s="3">
        <v>8.1240000000000005E-6</v>
      </c>
      <c r="L16" s="3" t="s">
        <v>16</v>
      </c>
    </row>
    <row r="17" spans="1:16">
      <c r="A17" s="3" t="s">
        <v>42</v>
      </c>
      <c r="B17" s="3" t="s">
        <v>17</v>
      </c>
      <c r="C17" s="3" t="s">
        <v>72</v>
      </c>
      <c r="G17" s="3">
        <v>0</v>
      </c>
      <c r="H17" s="3">
        <v>4.0840000000000002E-6</v>
      </c>
      <c r="L17" s="3" t="s">
        <v>35</v>
      </c>
    </row>
    <row r="18" spans="1:16">
      <c r="A18" s="3" t="s">
        <v>42</v>
      </c>
      <c r="B18" s="3" t="s">
        <v>17</v>
      </c>
      <c r="C18" s="3" t="s">
        <v>73</v>
      </c>
      <c r="G18" s="3">
        <v>0</v>
      </c>
      <c r="H18" s="3">
        <v>8.1540000000000002E-6</v>
      </c>
      <c r="J18" s="10"/>
      <c r="L18" s="3" t="s">
        <v>35</v>
      </c>
    </row>
    <row r="19" spans="1:16">
      <c r="A19" s="3" t="s">
        <v>42</v>
      </c>
      <c r="B19" s="3" t="s">
        <v>17</v>
      </c>
      <c r="C19" s="3" t="s">
        <v>74</v>
      </c>
      <c r="G19" s="3">
        <v>0</v>
      </c>
      <c r="H19" s="3">
        <v>2.637E-5</v>
      </c>
      <c r="J19" s="10"/>
      <c r="L19" s="3" t="s">
        <v>75</v>
      </c>
    </row>
    <row r="20" spans="1:16">
      <c r="A20" s="3" t="s">
        <v>42</v>
      </c>
      <c r="B20" s="3" t="s">
        <v>17</v>
      </c>
      <c r="C20" s="3" t="s">
        <v>76</v>
      </c>
      <c r="G20" s="3">
        <v>2.845E-5</v>
      </c>
      <c r="H20" s="3">
        <v>1.342E-5</v>
      </c>
      <c r="J20" s="10"/>
      <c r="L20" s="3" t="s">
        <v>75</v>
      </c>
    </row>
    <row r="21" spans="1:16">
      <c r="A21" s="3" t="s">
        <v>42</v>
      </c>
      <c r="B21" s="3" t="s">
        <v>17</v>
      </c>
      <c r="C21" s="3" t="s">
        <v>77</v>
      </c>
      <c r="G21" s="3">
        <v>0</v>
      </c>
      <c r="H21" s="3">
        <v>4.0820000000000001E-6</v>
      </c>
      <c r="L21" s="3" t="s">
        <v>75</v>
      </c>
    </row>
    <row r="25" spans="1:16">
      <c r="C25" s="5" t="s">
        <v>36</v>
      </c>
      <c r="E25" s="3">
        <f>SUM(E2:E24)</f>
        <v>2</v>
      </c>
      <c r="F25" s="3">
        <f t="shared" ref="F25:H25" si="0">SUM(F2:F24)</f>
        <v>7.0771408351026188E-5</v>
      </c>
      <c r="G25" s="3">
        <f t="shared" si="0"/>
        <v>9.9325999999999991E-5</v>
      </c>
      <c r="H25" s="3">
        <f t="shared" si="0"/>
        <v>1.29407E-4</v>
      </c>
      <c r="M25" s="6" t="s">
        <v>37</v>
      </c>
      <c r="O25" s="5" t="s">
        <v>38</v>
      </c>
      <c r="P25" s="5" t="s">
        <v>39</v>
      </c>
    </row>
    <row r="26" spans="1:16">
      <c r="M26" s="7"/>
      <c r="O26" s="3">
        <v>126370</v>
      </c>
      <c r="P26" s="3">
        <v>275570</v>
      </c>
    </row>
    <row r="27" spans="1:16">
      <c r="O27" s="3">
        <f>O26*G25</f>
        <v>12.551826619999998</v>
      </c>
      <c r="P27" s="3">
        <f>P26*H25</f>
        <v>35.660686990000002</v>
      </c>
    </row>
    <row r="28" spans="1:16">
      <c r="F28" s="10">
        <v>7.0771000000000004E-5</v>
      </c>
      <c r="G28" s="10">
        <v>8.5709999999999998E-6</v>
      </c>
      <c r="H28" s="3">
        <v>2.5562700000000002E-4</v>
      </c>
      <c r="J28" s="9">
        <f>F28*F28*100000</f>
        <v>5.0085344410000004E-4</v>
      </c>
      <c r="K28" s="9">
        <f t="shared" ref="K28:L28" si="1">G28*G28*100000</f>
        <v>7.3462040999999993E-6</v>
      </c>
      <c r="L28" s="9">
        <f t="shared" si="1"/>
        <v>6.5345163129000008E-3</v>
      </c>
      <c r="O28" s="5" t="s">
        <v>40</v>
      </c>
    </row>
    <row r="29" spans="1:16">
      <c r="O29" s="3" t="s">
        <v>41</v>
      </c>
    </row>
    <row r="30" spans="1:16">
      <c r="F30" s="3">
        <v>1.02873E-4</v>
      </c>
      <c r="G30" s="3">
        <v>5.4775999999999999E-5</v>
      </c>
      <c r="H30" s="3">
        <v>1.75909E-4</v>
      </c>
      <c r="J30" s="9">
        <f>F30*F30*100000</f>
        <v>1.0582854129E-3</v>
      </c>
      <c r="K30" s="9">
        <f t="shared" ref="K30:L30" si="2">G30*G30*100000</f>
        <v>3.0004101759999999E-4</v>
      </c>
      <c r="L30" s="9">
        <f t="shared" si="2"/>
        <v>3.0943976281E-3</v>
      </c>
      <c r="O30" s="3">
        <v>28260</v>
      </c>
    </row>
    <row r="31" spans="1:16">
      <c r="O31" s="3">
        <v>2</v>
      </c>
    </row>
    <row r="32" spans="1:16">
      <c r="F32" s="3">
        <v>1.3063800000000001E-4</v>
      </c>
      <c r="G32" s="3">
        <v>9.1498999999999999E-5</v>
      </c>
      <c r="H32" s="3">
        <v>1.8085399999999999E-4</v>
      </c>
      <c r="J32" s="9">
        <f>F32*F32*100000</f>
        <v>1.7066287044000001E-3</v>
      </c>
      <c r="K32" s="9">
        <f t="shared" ref="K32:L32" si="3">G32*G32*100000</f>
        <v>8.3720670010000006E-4</v>
      </c>
      <c r="L32" s="9">
        <f t="shared" si="3"/>
        <v>3.2708169315999996E-3</v>
      </c>
    </row>
    <row r="100" spans="6:8">
      <c r="F100" s="4">
        <f>SUM(F1:F99)</f>
        <v>4.4582481670205239E-4</v>
      </c>
      <c r="G100" s="4">
        <f t="shared" ref="G100:H100" si="4">SUM(G1:G99)</f>
        <v>3.5349799999999994E-4</v>
      </c>
      <c r="H100" s="4">
        <f t="shared" si="4"/>
        <v>8.7120399999999999E-4</v>
      </c>
    </row>
    <row r="101" spans="6:8">
      <c r="F101" s="4">
        <f>F100*F100</f>
        <v>1.987597671874186E-7</v>
      </c>
      <c r="G101" s="4">
        <f t="shared" ref="G101:H101" si="5">G100*G100</f>
        <v>1.2496083600399997E-7</v>
      </c>
      <c r="H101" s="4">
        <f t="shared" si="5"/>
        <v>7.58996409616E-7</v>
      </c>
    </row>
  </sheetData>
  <phoneticPr fontId="2" type="noConversion"/>
  <pageMargins left="0.7" right="0.7" top="0.78740157499999996" bottom="0.78740157499999996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71EF8-DF12-084C-8FFD-DD1E85AF2CF1}">
  <sheetPr codeName="Sheet38"/>
  <dimension ref="A1:P401"/>
  <sheetViews>
    <sheetView workbookViewId="0">
      <selection activeCell="A2" sqref="A2"/>
    </sheetView>
  </sheetViews>
  <sheetFormatPr baseColWidth="10" defaultRowHeight="15"/>
  <cols>
    <col min="1" max="1" width="21.5" style="3" customWidth="1"/>
    <col min="2" max="2" width="17.83203125" style="3" customWidth="1"/>
    <col min="3" max="3" width="13.6640625" style="3" customWidth="1"/>
    <col min="4" max="5" width="10.83203125" style="3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1068</v>
      </c>
      <c r="B2" s="3" t="s">
        <v>1069</v>
      </c>
      <c r="C2" s="3" t="s">
        <v>1070</v>
      </c>
      <c r="D2" s="3" t="s">
        <v>1071</v>
      </c>
      <c r="E2" s="3">
        <v>1</v>
      </c>
      <c r="F2" s="4">
        <f t="shared" ref="F2:F7" si="0">E2/28260</f>
        <v>3.5385704175513094E-5</v>
      </c>
      <c r="G2" s="3">
        <v>8.9809999999999992E-6</v>
      </c>
      <c r="H2" s="3">
        <v>1.221E-5</v>
      </c>
      <c r="I2" s="3" t="s">
        <v>24</v>
      </c>
      <c r="J2" s="3" t="s">
        <v>25</v>
      </c>
    </row>
    <row r="3" spans="1:12">
      <c r="A3" s="3" t="s">
        <v>1068</v>
      </c>
      <c r="B3" s="3" t="s">
        <v>1072</v>
      </c>
      <c r="C3" s="3" t="s">
        <v>1073</v>
      </c>
      <c r="D3" s="3" t="s">
        <v>15</v>
      </c>
      <c r="E3" s="3">
        <v>1</v>
      </c>
      <c r="F3" s="4">
        <f t="shared" si="0"/>
        <v>3.5385704175513094E-5</v>
      </c>
      <c r="L3" s="3" t="s">
        <v>16</v>
      </c>
    </row>
    <row r="4" spans="1:12">
      <c r="A4" s="3" t="s">
        <v>1068</v>
      </c>
      <c r="B4" s="3" t="s">
        <v>1074</v>
      </c>
      <c r="C4" s="3" t="s">
        <v>1075</v>
      </c>
      <c r="D4" s="3" t="s">
        <v>15</v>
      </c>
      <c r="E4" s="3">
        <v>1</v>
      </c>
      <c r="F4" s="4">
        <f t="shared" si="0"/>
        <v>3.5385704175513094E-5</v>
      </c>
      <c r="G4" s="3">
        <v>8.9570000000000008E-6</v>
      </c>
      <c r="H4" s="3">
        <v>4.0620000000000002E-6</v>
      </c>
      <c r="L4" s="3" t="s">
        <v>16</v>
      </c>
    </row>
    <row r="5" spans="1:12">
      <c r="A5" s="3" t="s">
        <v>1068</v>
      </c>
      <c r="B5" s="3" t="s">
        <v>17</v>
      </c>
      <c r="C5" s="3" t="s">
        <v>1076</v>
      </c>
      <c r="D5" s="3" t="s">
        <v>15</v>
      </c>
      <c r="E5" s="3">
        <v>2</v>
      </c>
      <c r="F5" s="4">
        <f t="shared" si="0"/>
        <v>7.0771408351026188E-5</v>
      </c>
      <c r="L5" s="3" t="s">
        <v>125</v>
      </c>
    </row>
    <row r="6" spans="1:12">
      <c r="A6" s="3" t="s">
        <v>1068</v>
      </c>
      <c r="B6" s="3" t="s">
        <v>1077</v>
      </c>
      <c r="C6" s="3" t="s">
        <v>1078</v>
      </c>
      <c r="D6" s="3" t="s">
        <v>15</v>
      </c>
      <c r="E6" s="3">
        <v>3</v>
      </c>
      <c r="F6" s="4">
        <f t="shared" si="0"/>
        <v>1.0615711252653928E-4</v>
      </c>
      <c r="G6" s="3">
        <v>1.8090000000000001E-5</v>
      </c>
      <c r="H6" s="3">
        <v>8.2539999999999992E-6</v>
      </c>
      <c r="L6" s="3" t="s">
        <v>16</v>
      </c>
    </row>
    <row r="7" spans="1:12">
      <c r="A7" s="3" t="s">
        <v>1068</v>
      </c>
      <c r="B7" s="3" t="s">
        <v>17</v>
      </c>
      <c r="C7" s="3" t="s">
        <v>1079</v>
      </c>
      <c r="D7" s="3" t="s">
        <v>15</v>
      </c>
      <c r="E7" s="3">
        <v>3</v>
      </c>
      <c r="F7" s="4">
        <f t="shared" si="0"/>
        <v>1.0615711252653928E-4</v>
      </c>
      <c r="G7" s="3">
        <v>8.9590000000000001E-6</v>
      </c>
      <c r="H7" s="3">
        <v>4.0629999999999999E-6</v>
      </c>
      <c r="L7" s="3" t="s">
        <v>125</v>
      </c>
    </row>
    <row r="8" spans="1:12">
      <c r="A8" s="3" t="s">
        <v>1068</v>
      </c>
      <c r="B8" s="3" t="s">
        <v>1080</v>
      </c>
      <c r="C8" s="3" t="s">
        <v>1081</v>
      </c>
      <c r="G8" s="3">
        <v>1.579E-5</v>
      </c>
      <c r="H8" s="3">
        <v>8.6589999999999996E-5</v>
      </c>
      <c r="J8" s="3" t="s">
        <v>55</v>
      </c>
    </row>
    <row r="9" spans="1:12">
      <c r="A9" s="3" t="s">
        <v>1068</v>
      </c>
      <c r="B9" s="3" t="s">
        <v>17</v>
      </c>
      <c r="C9" s="3" t="s">
        <v>1082</v>
      </c>
      <c r="G9" s="3">
        <v>0</v>
      </c>
      <c r="H9" s="3">
        <v>4.0659999999999997E-6</v>
      </c>
      <c r="J9" s="3" t="s">
        <v>25</v>
      </c>
    </row>
    <row r="10" spans="1:12">
      <c r="A10" s="3" t="s">
        <v>1068</v>
      </c>
      <c r="B10" s="3" t="s">
        <v>1083</v>
      </c>
      <c r="C10" s="3" t="s">
        <v>1084</v>
      </c>
      <c r="G10" s="3">
        <v>0</v>
      </c>
      <c r="H10" s="3">
        <v>1.446E-5</v>
      </c>
      <c r="L10" s="3" t="s">
        <v>16</v>
      </c>
    </row>
    <row r="11" spans="1:12">
      <c r="A11" s="3" t="s">
        <v>1068</v>
      </c>
      <c r="B11" s="3" t="s">
        <v>1085</v>
      </c>
      <c r="C11" s="3" t="s">
        <v>1086</v>
      </c>
      <c r="G11" s="3">
        <v>0</v>
      </c>
      <c r="H11" s="3">
        <v>4.065E-6</v>
      </c>
      <c r="L11" s="3" t="s">
        <v>16</v>
      </c>
    </row>
    <row r="12" spans="1:12">
      <c r="A12" s="3" t="s">
        <v>1068</v>
      </c>
      <c r="B12" s="3" t="s">
        <v>1087</v>
      </c>
      <c r="C12" s="3" t="s">
        <v>1088</v>
      </c>
      <c r="G12" s="3">
        <v>0</v>
      </c>
      <c r="H12" s="3">
        <v>4.065E-6</v>
      </c>
      <c r="L12" s="3" t="s">
        <v>16</v>
      </c>
    </row>
    <row r="13" spans="1:12">
      <c r="A13" s="3" t="s">
        <v>1068</v>
      </c>
      <c r="B13" s="3" t="s">
        <v>1089</v>
      </c>
      <c r="C13" s="3" t="s">
        <v>1090</v>
      </c>
      <c r="G13" s="3">
        <v>0</v>
      </c>
      <c r="H13" s="3">
        <v>4.0690000000000003E-6</v>
      </c>
      <c r="L13" s="3" t="s">
        <v>16</v>
      </c>
    </row>
    <row r="14" spans="1:12">
      <c r="A14" s="3" t="s">
        <v>1068</v>
      </c>
      <c r="B14" s="3" t="s">
        <v>1091</v>
      </c>
      <c r="C14" s="3" t="s">
        <v>1092</v>
      </c>
      <c r="G14" s="3">
        <v>0</v>
      </c>
      <c r="H14" s="3">
        <v>8.1440000000000003E-6</v>
      </c>
      <c r="L14" s="3" t="s">
        <v>16</v>
      </c>
    </row>
    <row r="15" spans="1:12">
      <c r="A15" s="3" t="s">
        <v>1068</v>
      </c>
      <c r="B15" s="3" t="s">
        <v>1093</v>
      </c>
      <c r="C15" s="3" t="s">
        <v>1094</v>
      </c>
      <c r="G15" s="3">
        <v>7.9300000000000003E-6</v>
      </c>
      <c r="H15" s="3">
        <v>7.2339999999999997E-6</v>
      </c>
      <c r="L15" s="3" t="s">
        <v>16</v>
      </c>
    </row>
    <row r="16" spans="1:12">
      <c r="A16" s="3" t="s">
        <v>1068</v>
      </c>
      <c r="B16" s="3" t="s">
        <v>1095</v>
      </c>
      <c r="C16" s="3" t="s">
        <v>1096</v>
      </c>
      <c r="G16" s="3">
        <v>6.6630000000000004E-5</v>
      </c>
      <c r="H16" s="3">
        <v>3.2289999999999997E-5</v>
      </c>
      <c r="L16" s="3" t="s">
        <v>16</v>
      </c>
    </row>
    <row r="17" spans="1:16">
      <c r="A17" s="3" t="s">
        <v>1068</v>
      </c>
      <c r="B17" s="3" t="s">
        <v>1097</v>
      </c>
      <c r="C17" s="3" t="s">
        <v>1098</v>
      </c>
      <c r="G17" s="3">
        <v>6.6710000000000003E-5</v>
      </c>
      <c r="H17" s="3">
        <v>3.2329999999999997E-5</v>
      </c>
      <c r="L17" s="3" t="s">
        <v>16</v>
      </c>
    </row>
    <row r="18" spans="1:16">
      <c r="A18" s="3" t="s">
        <v>1068</v>
      </c>
      <c r="B18" s="3" t="s">
        <v>17</v>
      </c>
      <c r="C18" s="3" t="s">
        <v>1099</v>
      </c>
      <c r="G18" s="3">
        <v>0</v>
      </c>
      <c r="H18" s="3">
        <v>4.065E-6</v>
      </c>
      <c r="J18" s="10"/>
      <c r="L18" s="3" t="s">
        <v>35</v>
      </c>
    </row>
    <row r="19" spans="1:16">
      <c r="A19" s="3" t="s">
        <v>1068</v>
      </c>
      <c r="B19" s="3" t="s">
        <v>17</v>
      </c>
      <c r="C19" s="3" t="s">
        <v>1100</v>
      </c>
      <c r="G19" s="3">
        <v>0</v>
      </c>
      <c r="H19" s="3">
        <v>4.0829999999999997E-6</v>
      </c>
      <c r="J19" s="10"/>
      <c r="L19" s="3" t="s">
        <v>35</v>
      </c>
    </row>
    <row r="20" spans="1:16">
      <c r="A20" s="3" t="s">
        <v>1068</v>
      </c>
      <c r="B20" s="3" t="s">
        <v>17</v>
      </c>
      <c r="C20" s="3" t="s">
        <v>1101</v>
      </c>
      <c r="G20" s="3">
        <v>1.5820000000000001E-5</v>
      </c>
      <c r="H20" s="3">
        <v>1.084E-5</v>
      </c>
      <c r="J20" s="10"/>
      <c r="L20" s="3" t="s">
        <v>35</v>
      </c>
    </row>
    <row r="21" spans="1:16">
      <c r="A21" s="3" t="s">
        <v>1068</v>
      </c>
      <c r="B21" s="3" t="s">
        <v>17</v>
      </c>
      <c r="C21" s="3" t="s">
        <v>1102</v>
      </c>
      <c r="G21" s="3">
        <v>0</v>
      </c>
      <c r="H21" s="3">
        <v>4.0620000000000002E-6</v>
      </c>
      <c r="J21" s="10"/>
      <c r="L21" s="3" t="s">
        <v>75</v>
      </c>
    </row>
    <row r="22" spans="1:16">
      <c r="A22" s="3" t="s">
        <v>1068</v>
      </c>
      <c r="B22" s="3" t="s">
        <v>17</v>
      </c>
      <c r="C22" s="3" t="s">
        <v>1103</v>
      </c>
      <c r="G22" s="3">
        <v>0</v>
      </c>
      <c r="H22" s="3">
        <v>4.065E-6</v>
      </c>
      <c r="J22" s="10"/>
      <c r="L22" s="3" t="s">
        <v>75</v>
      </c>
    </row>
    <row r="23" spans="1:16">
      <c r="A23" s="3" t="s">
        <v>1068</v>
      </c>
      <c r="B23" s="3" t="s">
        <v>17</v>
      </c>
      <c r="C23" s="3" t="s">
        <v>1104</v>
      </c>
      <c r="G23" s="3">
        <v>0</v>
      </c>
      <c r="H23" s="3">
        <v>4.07E-6</v>
      </c>
      <c r="L23" s="3" t="s">
        <v>75</v>
      </c>
    </row>
    <row r="24" spans="1:16">
      <c r="A24" s="3" t="s">
        <v>1068</v>
      </c>
      <c r="B24" s="3" t="s">
        <v>17</v>
      </c>
      <c r="C24" s="3" t="s">
        <v>1105</v>
      </c>
      <c r="G24" s="3">
        <v>0</v>
      </c>
      <c r="H24" s="3">
        <v>4.07E-6</v>
      </c>
      <c r="L24" s="3" t="s">
        <v>75</v>
      </c>
    </row>
    <row r="25" spans="1:16">
      <c r="A25" s="3" t="s">
        <v>1068</v>
      </c>
      <c r="B25" s="3" t="s">
        <v>17</v>
      </c>
      <c r="C25" s="3" t="s">
        <v>1106</v>
      </c>
      <c r="G25" s="3">
        <v>0</v>
      </c>
      <c r="H25" s="3">
        <v>8.1410000000000005E-6</v>
      </c>
      <c r="J25" s="10"/>
      <c r="L25" s="3" t="s">
        <v>75</v>
      </c>
    </row>
    <row r="26" spans="1:16">
      <c r="A26" s="3" t="s">
        <v>1068</v>
      </c>
      <c r="B26" s="3" t="s">
        <v>17</v>
      </c>
      <c r="C26" s="3" t="s">
        <v>1107</v>
      </c>
      <c r="G26" s="3">
        <v>9.0000000000000002E-6</v>
      </c>
      <c r="H26" s="3">
        <v>4.0729999999999998E-6</v>
      </c>
      <c r="L26" s="3" t="s">
        <v>75</v>
      </c>
    </row>
    <row r="30" spans="1:16">
      <c r="C30" s="5" t="s">
        <v>36</v>
      </c>
      <c r="E30" s="3">
        <f>SUM(E2:E26)</f>
        <v>11</v>
      </c>
      <c r="F30" s="3">
        <f t="shared" ref="F30:H30" si="1">SUM(F2:F26)</f>
        <v>3.8924274593064401E-4</v>
      </c>
      <c r="G30" s="3">
        <f t="shared" si="1"/>
        <v>2.2686700000000001E-4</v>
      </c>
      <c r="H30" s="3">
        <f t="shared" si="1"/>
        <v>2.7337099999999995E-4</v>
      </c>
      <c r="M30" s="6" t="s">
        <v>37</v>
      </c>
      <c r="O30" s="5" t="s">
        <v>38</v>
      </c>
      <c r="P30" s="5" t="s">
        <v>39</v>
      </c>
    </row>
    <row r="31" spans="1:16">
      <c r="M31" s="7"/>
      <c r="O31" s="3">
        <v>126664</v>
      </c>
      <c r="P31" s="3">
        <v>277168</v>
      </c>
    </row>
    <row r="32" spans="1:16">
      <c r="M32" s="11"/>
      <c r="O32" s="3">
        <f>O31*G30</f>
        <v>28.735881688000003</v>
      </c>
      <c r="P32" s="3">
        <f>P31*H30</f>
        <v>75.769693327999988</v>
      </c>
    </row>
    <row r="33" spans="6:15">
      <c r="F33" s="3">
        <v>3.89243E-4</v>
      </c>
      <c r="G33" s="3">
        <v>1.94324E-4</v>
      </c>
      <c r="H33" s="3">
        <v>6.9635599999999997E-4</v>
      </c>
      <c r="J33" s="3">
        <f>F33*F33*100000</f>
        <v>1.51510113049E-2</v>
      </c>
      <c r="K33" s="3">
        <f>G33*G33*100000</f>
        <v>3.7761816976000003E-3</v>
      </c>
      <c r="L33" s="3">
        <f>H33*H33*100000</f>
        <v>4.84911678736E-2</v>
      </c>
      <c r="O33" s="5" t="s">
        <v>40</v>
      </c>
    </row>
    <row r="34" spans="6:15">
      <c r="J34" s="10"/>
      <c r="O34" s="3" t="s">
        <v>114</v>
      </c>
    </row>
    <row r="35" spans="6:15">
      <c r="F35" s="3">
        <v>2.2895200000000001E-4</v>
      </c>
      <c r="G35" s="3">
        <v>1.5333799999999999E-4</v>
      </c>
      <c r="H35" s="3">
        <v>3.2879699999999998E-4</v>
      </c>
      <c r="J35" s="3">
        <f>F35*F35*100000</f>
        <v>5.2419018304000007E-3</v>
      </c>
      <c r="K35" s="3">
        <f>G35*G35*100000</f>
        <v>2.3512542243999996E-3</v>
      </c>
      <c r="L35" s="3">
        <f>H35*H35*100000</f>
        <v>1.0810746720899999E-2</v>
      </c>
      <c r="O35" s="3">
        <v>28260</v>
      </c>
    </row>
    <row r="36" spans="6:15">
      <c r="J36" s="10"/>
      <c r="O36" s="3">
        <v>11</v>
      </c>
    </row>
    <row r="37" spans="6:15">
      <c r="F37" s="3">
        <v>2.7420199999999997E-4</v>
      </c>
      <c r="G37" s="3">
        <v>2.1604600000000001E-4</v>
      </c>
      <c r="H37" s="3">
        <v>3.4319299999999999E-4</v>
      </c>
      <c r="J37" s="3">
        <f>F37*F37*100000</f>
        <v>7.5186736803999985E-3</v>
      </c>
      <c r="K37" s="3">
        <f>G37*G37*100000</f>
        <v>4.6675874116000006E-3</v>
      </c>
      <c r="L37" s="3">
        <f>H37*H37*100000</f>
        <v>1.17781435249E-2</v>
      </c>
    </row>
    <row r="400" spans="6:8">
      <c r="F400" s="4">
        <f>SUM(F1:F399)</f>
        <v>1.6708824918612881E-3</v>
      </c>
      <c r="G400" s="4">
        <f t="shared" ref="G400:H400" si="2">SUM(G1:G399)</f>
        <v>1.0174419999999999E-3</v>
      </c>
      <c r="H400" s="4">
        <f t="shared" si="2"/>
        <v>1.9150879999999997E-3</v>
      </c>
    </row>
    <row r="401" spans="6:8">
      <c r="F401" s="3">
        <f>F400*F400</f>
        <v>2.7918483016085875E-6</v>
      </c>
      <c r="G401" s="3">
        <f t="shared" ref="G401:H401" si="3">G400*G400</f>
        <v>1.0351882233639999E-6</v>
      </c>
      <c r="H401" s="3">
        <f t="shared" si="3"/>
        <v>3.6675620477439989E-6</v>
      </c>
    </row>
  </sheetData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7F618-9642-C84E-A6EB-40DC0F5207B5}">
  <sheetPr codeName="Tabelle33"/>
  <dimension ref="A1:P101"/>
  <sheetViews>
    <sheetView workbookViewId="0">
      <selection activeCell="A2" sqref="A2"/>
    </sheetView>
  </sheetViews>
  <sheetFormatPr baseColWidth="10" defaultRowHeight="15"/>
  <cols>
    <col min="1" max="1" width="20" style="3" customWidth="1"/>
    <col min="2" max="2" width="16.83203125" style="3" customWidth="1"/>
    <col min="3" max="3" width="12.83203125" style="3" customWidth="1"/>
    <col min="4" max="5" width="10.83203125" style="3"/>
    <col min="6" max="6" width="12" style="3" bestFit="1" customWidth="1"/>
    <col min="7" max="8" width="10.83203125" style="3"/>
    <col min="9" max="9" width="7.1640625" style="3" customWidth="1"/>
    <col min="10" max="10" width="10.83203125" style="3"/>
    <col min="11" max="11" width="13" style="3" bestFit="1" customWidth="1"/>
    <col min="12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1108</v>
      </c>
      <c r="B2" s="3" t="s">
        <v>1109</v>
      </c>
      <c r="C2" s="3" t="s">
        <v>1110</v>
      </c>
      <c r="D2" s="3" t="s">
        <v>15</v>
      </c>
      <c r="E2" s="3">
        <v>1</v>
      </c>
      <c r="F2" s="4">
        <f>E2/28260</f>
        <v>3.5385704175513094E-5</v>
      </c>
      <c r="G2" s="3">
        <v>1.556E-5</v>
      </c>
      <c r="H2" s="3">
        <v>1.8700000000000001E-5</v>
      </c>
      <c r="I2" s="3" t="s">
        <v>24</v>
      </c>
      <c r="J2" s="3" t="s">
        <v>25</v>
      </c>
    </row>
    <row r="3" spans="1:16">
      <c r="A3" s="3" t="s">
        <v>1108</v>
      </c>
      <c r="B3" s="3" t="s">
        <v>1111</v>
      </c>
      <c r="C3" s="3" t="s">
        <v>1112</v>
      </c>
      <c r="D3" s="3" t="s">
        <v>15</v>
      </c>
      <c r="E3" s="3">
        <v>1</v>
      </c>
      <c r="F3" s="4">
        <f>E3/28260</f>
        <v>3.5385704175513094E-5</v>
      </c>
      <c r="L3" s="3" t="s">
        <v>16</v>
      </c>
    </row>
    <row r="4" spans="1:16">
      <c r="A4" s="3" t="s">
        <v>1108</v>
      </c>
      <c r="B4" s="3" t="s">
        <v>1113</v>
      </c>
      <c r="C4" s="3" t="s">
        <v>1114</v>
      </c>
      <c r="I4" s="3" t="s">
        <v>24</v>
      </c>
      <c r="J4" s="3" t="s">
        <v>25</v>
      </c>
    </row>
    <row r="5" spans="1:16">
      <c r="A5" s="3" t="s">
        <v>1108</v>
      </c>
      <c r="B5" s="3" t="s">
        <v>1115</v>
      </c>
      <c r="C5" s="3" t="s">
        <v>1116</v>
      </c>
      <c r="I5" s="3" t="s">
        <v>24</v>
      </c>
      <c r="J5" s="3" t="s">
        <v>25</v>
      </c>
    </row>
    <row r="6" spans="1:16">
      <c r="A6" s="3" t="s">
        <v>1108</v>
      </c>
      <c r="B6" s="3" t="s">
        <v>1117</v>
      </c>
      <c r="C6" s="3" t="s">
        <v>1118</v>
      </c>
      <c r="I6" s="3" t="s">
        <v>24</v>
      </c>
      <c r="J6" s="3" t="s">
        <v>25</v>
      </c>
    </row>
    <row r="7" spans="1:16">
      <c r="A7" s="3" t="s">
        <v>1108</v>
      </c>
      <c r="B7" s="3" t="s">
        <v>1119</v>
      </c>
      <c r="C7" s="3" t="s">
        <v>1120</v>
      </c>
      <c r="G7" s="3">
        <v>0</v>
      </c>
      <c r="H7" s="3">
        <v>1.219E-5</v>
      </c>
      <c r="I7" s="3" t="s">
        <v>24</v>
      </c>
      <c r="J7" s="3" t="s">
        <v>25</v>
      </c>
    </row>
    <row r="11" spans="1:16">
      <c r="C11" s="5" t="s">
        <v>36</v>
      </c>
      <c r="E11" s="3">
        <f>SUM(E2:E10)</f>
        <v>2</v>
      </c>
      <c r="F11" s="3">
        <f t="shared" ref="F11:H11" si="0">SUM(F2:F10)</f>
        <v>7.0771408351026188E-5</v>
      </c>
      <c r="G11" s="3">
        <f t="shared" si="0"/>
        <v>1.556E-5</v>
      </c>
      <c r="H11" s="3">
        <f t="shared" si="0"/>
        <v>3.0889999999999997E-5</v>
      </c>
      <c r="M11" s="6" t="s">
        <v>37</v>
      </c>
      <c r="O11" s="5" t="s">
        <v>38</v>
      </c>
      <c r="P11" s="5" t="s">
        <v>39</v>
      </c>
    </row>
    <row r="12" spans="1:16">
      <c r="M12" s="7"/>
      <c r="O12" s="3">
        <v>111678</v>
      </c>
      <c r="P12" s="3">
        <v>246188</v>
      </c>
    </row>
    <row r="13" spans="1:16">
      <c r="O13" s="3">
        <f>O12*G11</f>
        <v>1.73770968</v>
      </c>
      <c r="P13" s="3">
        <f>P12*H11</f>
        <v>7.6047473199999995</v>
      </c>
    </row>
    <row r="14" spans="1:16">
      <c r="F14" s="10">
        <v>7.0771000000000004E-5</v>
      </c>
      <c r="G14" s="10">
        <v>8.5709999999999998E-6</v>
      </c>
      <c r="H14" s="3">
        <v>2.5562700000000002E-4</v>
      </c>
      <c r="J14" s="9">
        <f>F14*F14*100000</f>
        <v>5.0085344410000004E-4</v>
      </c>
      <c r="K14" s="9">
        <f t="shared" ref="K14:L14" si="1">G14*G14*100000</f>
        <v>7.3462040999999993E-6</v>
      </c>
      <c r="L14" s="9">
        <f t="shared" si="1"/>
        <v>6.5345163129000008E-3</v>
      </c>
      <c r="O14" s="5" t="s">
        <v>40</v>
      </c>
    </row>
    <row r="15" spans="1:16">
      <c r="O15" s="3" t="s">
        <v>41</v>
      </c>
    </row>
    <row r="16" spans="1:16">
      <c r="F16" s="3">
        <v>1.7909000000000001E-5</v>
      </c>
      <c r="G16" s="3">
        <v>2.1689999999999999E-6</v>
      </c>
      <c r="H16" s="3">
        <v>6.4690999999999994E-5</v>
      </c>
      <c r="J16" s="9">
        <f>F16*F16*100000</f>
        <v>3.2073228099999998E-5</v>
      </c>
      <c r="K16" s="20">
        <f t="shared" ref="K16:L16" si="2">G16*G16*100000</f>
        <v>4.7045609999999993E-7</v>
      </c>
      <c r="L16" s="9">
        <f t="shared" si="2"/>
        <v>4.1849254809999992E-4</v>
      </c>
      <c r="O16" s="3">
        <v>28260</v>
      </c>
    </row>
    <row r="17" spans="6:15">
      <c r="O17" s="3">
        <v>2</v>
      </c>
    </row>
    <row r="18" spans="6:15">
      <c r="F18" s="3">
        <v>3.2495E-5</v>
      </c>
      <c r="G18" s="3">
        <v>1.4029000000000001E-5</v>
      </c>
      <c r="H18" s="3">
        <v>6.4028000000000004E-5</v>
      </c>
      <c r="J18" s="9">
        <f>F18*F18*100000</f>
        <v>1.055925025E-4</v>
      </c>
      <c r="K18" s="9">
        <f>G18*G18*100000</f>
        <v>1.9681284100000002E-5</v>
      </c>
      <c r="L18" s="9">
        <f>H18*H18*100000</f>
        <v>4.0995847840000004E-4</v>
      </c>
    </row>
    <row r="100" spans="6:8">
      <c r="F100" s="4">
        <f>SUM(F1:F99)</f>
        <v>2.6271781670205238E-4</v>
      </c>
      <c r="G100" s="4">
        <f t="shared" ref="G100:H100" si="3">SUM(G1:G99)</f>
        <v>5.5888999999999993E-5</v>
      </c>
      <c r="H100" s="4">
        <f t="shared" si="3"/>
        <v>4.4612599999999998E-4</v>
      </c>
    </row>
    <row r="101" spans="6:8">
      <c r="F101" s="4">
        <f>F100*F100</f>
        <v>6.9020651212693187E-8</v>
      </c>
      <c r="G101" s="4">
        <f t="shared" ref="G101:H101" si="4">G100*G100</f>
        <v>3.1235803209999992E-9</v>
      </c>
      <c r="H101" s="4">
        <f t="shared" si="4"/>
        <v>1.9902840787599999E-7</v>
      </c>
    </row>
  </sheetData>
  <phoneticPr fontId="2" type="noConversion"/>
  <pageMargins left="0.7" right="0.7" top="0.78740157499999996" bottom="0.78740157499999996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3A3FB-552F-B945-AB1A-009F88D64B38}">
  <sheetPr codeName="Tabelle13"/>
  <dimension ref="A1:P111"/>
  <sheetViews>
    <sheetView workbookViewId="0">
      <selection activeCell="A2" sqref="A2"/>
    </sheetView>
  </sheetViews>
  <sheetFormatPr baseColWidth="10" defaultRowHeight="15"/>
  <cols>
    <col min="1" max="1" width="22.83203125" style="3" customWidth="1"/>
    <col min="2" max="2" width="19.1640625" style="3" customWidth="1"/>
    <col min="3" max="3" width="13" style="3" customWidth="1"/>
    <col min="4" max="4" width="10.83203125" style="3"/>
    <col min="5" max="5" width="8.5" style="3" customWidth="1"/>
    <col min="6" max="6" width="13.33203125" style="3" customWidth="1"/>
    <col min="7" max="7" width="12.1640625" style="3" customWidth="1"/>
    <col min="8" max="8" width="12" style="3" bestFit="1" customWidth="1"/>
    <col min="9" max="9" width="10.83203125" style="3"/>
    <col min="10" max="12" width="13" style="3" bestFit="1" customWidth="1"/>
    <col min="13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1121</v>
      </c>
      <c r="B2" s="3" t="s">
        <v>1122</v>
      </c>
      <c r="C2" s="3" t="s">
        <v>1123</v>
      </c>
      <c r="I2" s="3" t="s">
        <v>24</v>
      </c>
      <c r="J2" s="3" t="s">
        <v>25</v>
      </c>
    </row>
    <row r="3" spans="1:16">
      <c r="A3" s="3" t="s">
        <v>1121</v>
      </c>
      <c r="B3" s="3" t="s">
        <v>1124</v>
      </c>
      <c r="C3" s="3" t="s">
        <v>1125</v>
      </c>
      <c r="D3" s="3" t="s">
        <v>15</v>
      </c>
      <c r="E3" s="3">
        <v>1</v>
      </c>
      <c r="F3" s="4">
        <f>E3/28260</f>
        <v>3.5385704175513094E-5</v>
      </c>
      <c r="L3" s="3" t="s">
        <v>16</v>
      </c>
    </row>
    <row r="4" spans="1:16">
      <c r="A4" s="3" t="s">
        <v>1121</v>
      </c>
      <c r="B4" s="3" t="s">
        <v>1126</v>
      </c>
      <c r="C4" s="3" t="s">
        <v>1127</v>
      </c>
      <c r="G4" s="3">
        <v>1.5800000000000001E-5</v>
      </c>
      <c r="H4" s="3">
        <v>1.083E-5</v>
      </c>
      <c r="L4" s="3" t="s">
        <v>16</v>
      </c>
    </row>
    <row r="5" spans="1:16">
      <c r="A5" s="3" t="s">
        <v>1121</v>
      </c>
      <c r="B5" s="3" t="s">
        <v>1128</v>
      </c>
      <c r="C5" s="3" t="s">
        <v>1129</v>
      </c>
      <c r="G5" s="3">
        <v>0</v>
      </c>
      <c r="H5" s="3">
        <v>4.4429999999999996E-6</v>
      </c>
      <c r="L5" s="3" t="s">
        <v>16</v>
      </c>
    </row>
    <row r="6" spans="1:16">
      <c r="A6" s="3" t="s">
        <v>1121</v>
      </c>
      <c r="B6" s="3" t="s">
        <v>17</v>
      </c>
      <c r="C6" s="3" t="s">
        <v>1130</v>
      </c>
      <c r="G6" s="3">
        <v>0</v>
      </c>
      <c r="H6" s="3">
        <v>4.7160000000000002E-5</v>
      </c>
      <c r="L6" s="3" t="s">
        <v>35</v>
      </c>
    </row>
    <row r="10" spans="1:16">
      <c r="C10" s="5" t="s">
        <v>36</v>
      </c>
      <c r="E10" s="3">
        <f>SUM(E2:E6)</f>
        <v>1</v>
      </c>
      <c r="F10" s="4">
        <f t="shared" ref="F10:H10" si="0">SUM(F2:F6)</f>
        <v>3.5385704175513094E-5</v>
      </c>
      <c r="G10" s="3">
        <f t="shared" si="0"/>
        <v>1.5800000000000001E-5</v>
      </c>
      <c r="H10" s="3">
        <f t="shared" si="0"/>
        <v>6.2433000000000003E-5</v>
      </c>
      <c r="M10" s="6" t="s">
        <v>37</v>
      </c>
      <c r="O10" s="5" t="s">
        <v>38</v>
      </c>
      <c r="P10" s="5" t="s">
        <v>39</v>
      </c>
    </row>
    <row r="11" spans="1:16">
      <c r="M11" s="7"/>
      <c r="O11" s="3">
        <v>126562</v>
      </c>
      <c r="P11" s="3">
        <v>276992</v>
      </c>
    </row>
    <row r="12" spans="1:16">
      <c r="O12" s="3">
        <f>O11*G10</f>
        <v>1.9996796000000001</v>
      </c>
      <c r="P12" s="3">
        <f>P11*H10</f>
        <v>17.293441536</v>
      </c>
    </row>
    <row r="13" spans="1:16">
      <c r="O13" s="5" t="s">
        <v>40</v>
      </c>
    </row>
    <row r="14" spans="1:16">
      <c r="O14" s="3" t="s">
        <v>41</v>
      </c>
    </row>
    <row r="15" spans="1:16">
      <c r="F15" s="4">
        <v>3.5386000000000003E-5</v>
      </c>
      <c r="G15" s="4">
        <v>8.9599999999999998E-7</v>
      </c>
      <c r="H15" s="4">
        <v>1.9714099999999999E-4</v>
      </c>
      <c r="J15" s="24">
        <f>F15*F15*100000</f>
        <v>1.252168996E-4</v>
      </c>
      <c r="K15" s="24">
        <f t="shared" ref="K15:L15" si="1">G15*G15*100000</f>
        <v>8.0281599999999995E-8</v>
      </c>
      <c r="L15" s="24">
        <f t="shared" si="1"/>
        <v>3.8864573880999999E-3</v>
      </c>
      <c r="O15" s="3">
        <v>28260</v>
      </c>
    </row>
    <row r="16" spans="1:16">
      <c r="F16" s="4"/>
      <c r="G16" s="4"/>
      <c r="H16" s="4"/>
      <c r="J16" s="24"/>
      <c r="K16" s="24"/>
      <c r="L16" s="24"/>
      <c r="O16" s="3">
        <v>1</v>
      </c>
    </row>
    <row r="17" spans="6:12">
      <c r="F17" s="4">
        <v>1.5803000000000001E-5</v>
      </c>
      <c r="G17" s="4">
        <v>1.9139999999999998E-6</v>
      </c>
      <c r="H17" s="4">
        <v>5.7083000000000002E-5</v>
      </c>
      <c r="J17" s="24">
        <f>F17*F17*100000</f>
        <v>2.4973480900000007E-5</v>
      </c>
      <c r="K17" s="24">
        <f t="shared" ref="K17:L17" si="2">G17*G17*100000</f>
        <v>3.6633959999999991E-7</v>
      </c>
      <c r="L17" s="24">
        <f t="shared" si="2"/>
        <v>3.2584688890000002E-4</v>
      </c>
    </row>
    <row r="18" spans="6:12">
      <c r="F18" s="4"/>
      <c r="G18" s="4"/>
      <c r="H18" s="4"/>
      <c r="J18" s="24"/>
      <c r="K18" s="24"/>
      <c r="L18" s="24"/>
    </row>
    <row r="19" spans="6:12">
      <c r="F19" s="4">
        <v>6.1373999999999999E-5</v>
      </c>
      <c r="G19" s="4">
        <v>3.5753000000000001E-5</v>
      </c>
      <c r="H19" s="4">
        <v>9.8263000000000004E-5</v>
      </c>
      <c r="J19" s="24">
        <f>F19*F19*100000</f>
        <v>3.7667678760000003E-4</v>
      </c>
      <c r="K19" s="24">
        <f t="shared" ref="K19:L19" si="3">G19*G19*100000</f>
        <v>1.2782770089999999E-4</v>
      </c>
      <c r="L19" s="24">
        <f t="shared" si="3"/>
        <v>9.6556171690000017E-4</v>
      </c>
    </row>
    <row r="100" spans="6:8">
      <c r="F100" s="4">
        <f>SUM(F1:F99)</f>
        <v>1.8333440835102617E-4</v>
      </c>
      <c r="G100" s="4">
        <f t="shared" ref="G100:H100" si="4">SUM(G1:G99)</f>
        <v>7.0163000000000012E-5</v>
      </c>
      <c r="H100" s="4">
        <f t="shared" si="4"/>
        <v>4.7735300000000002E-4</v>
      </c>
    </row>
    <row r="101" spans="6:8">
      <c r="F101" s="4">
        <f>F100*F100</f>
        <v>3.3611505285420816E-8</v>
      </c>
      <c r="G101" s="4">
        <f t="shared" ref="G101:H101" si="5">G100*G100</f>
        <v>4.9228465690000015E-9</v>
      </c>
      <c r="H101" s="4">
        <f t="shared" si="5"/>
        <v>2.2786588660900003E-7</v>
      </c>
    </row>
    <row r="110" spans="6:8">
      <c r="F110" s="4"/>
      <c r="G110" s="4"/>
      <c r="H110" s="4"/>
    </row>
    <row r="111" spans="6:8">
      <c r="F111" s="4"/>
      <c r="G111" s="4"/>
      <c r="H111" s="4"/>
    </row>
  </sheetData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86CFA-DDF9-4F40-B066-9361522771AE}">
  <sheetPr codeName="Sheet43"/>
  <dimension ref="A1:P401"/>
  <sheetViews>
    <sheetView workbookViewId="0">
      <selection activeCell="A2" sqref="A2"/>
    </sheetView>
  </sheetViews>
  <sheetFormatPr baseColWidth="10" defaultRowHeight="15"/>
  <cols>
    <col min="1" max="1" width="19.5" style="3" customWidth="1"/>
    <col min="2" max="2" width="16.33203125" style="3" customWidth="1"/>
    <col min="3" max="3" width="14.83203125" style="3" customWidth="1"/>
    <col min="4" max="5" width="10.83203125" style="3"/>
    <col min="6" max="6" width="12" style="3" bestFit="1" customWidth="1"/>
    <col min="7" max="9" width="10.83203125" style="3"/>
    <col min="10" max="12" width="13" style="3" bestFit="1" customWidth="1"/>
    <col min="13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1131</v>
      </c>
      <c r="B2" s="3" t="s">
        <v>1132</v>
      </c>
      <c r="C2" s="3" t="s">
        <v>1133</v>
      </c>
      <c r="D2" s="3" t="s">
        <v>15</v>
      </c>
      <c r="E2" s="3">
        <v>1</v>
      </c>
      <c r="F2" s="4">
        <f>E2/28260</f>
        <v>3.5385704175513094E-5</v>
      </c>
      <c r="I2" s="3" t="s">
        <v>341</v>
      </c>
      <c r="J2" s="3" t="s">
        <v>341</v>
      </c>
      <c r="L2" s="3" t="s">
        <v>21</v>
      </c>
    </row>
    <row r="3" spans="1:16">
      <c r="A3" s="3" t="s">
        <v>1131</v>
      </c>
      <c r="B3" s="3" t="s">
        <v>17</v>
      </c>
      <c r="C3" s="3" t="s">
        <v>1134</v>
      </c>
      <c r="G3" s="3">
        <v>8.9800000000000004E-6</v>
      </c>
      <c r="H3" s="3">
        <v>4.0799999999999999E-6</v>
      </c>
      <c r="L3" s="3" t="s">
        <v>35</v>
      </c>
    </row>
    <row r="6" spans="1:16">
      <c r="C6" s="5" t="s">
        <v>36</v>
      </c>
      <c r="E6" s="3">
        <f>SUM(E2:E5)</f>
        <v>1</v>
      </c>
      <c r="F6" s="3">
        <f t="shared" ref="F6:H6" si="0">SUM(F2:F5)</f>
        <v>3.5385704175513094E-5</v>
      </c>
      <c r="G6" s="3">
        <f t="shared" si="0"/>
        <v>8.9800000000000004E-6</v>
      </c>
      <c r="H6" s="3">
        <f t="shared" si="0"/>
        <v>4.0799999999999999E-6</v>
      </c>
      <c r="M6" s="6" t="s">
        <v>37</v>
      </c>
      <c r="O6" s="5" t="s">
        <v>38</v>
      </c>
      <c r="P6" s="5" t="s">
        <v>39</v>
      </c>
    </row>
    <row r="7" spans="1:16">
      <c r="M7" s="7"/>
      <c r="O7" s="3">
        <v>111358</v>
      </c>
      <c r="P7" s="3">
        <v>245162</v>
      </c>
    </row>
    <row r="8" spans="1:16">
      <c r="M8" s="11"/>
      <c r="O8" s="3">
        <f>O7*G6</f>
        <v>0.99999484000000005</v>
      </c>
      <c r="P8" s="3">
        <f>P7*H6</f>
        <v>1.0002609599999999</v>
      </c>
    </row>
    <row r="9" spans="1:16">
      <c r="F9" s="3">
        <v>3.5386000000000003E-5</v>
      </c>
      <c r="G9" s="3">
        <v>8.9599999999999998E-7</v>
      </c>
      <c r="H9" s="3">
        <v>1.9714099999999999E-4</v>
      </c>
      <c r="J9" s="24">
        <f>F9*F9*100000</f>
        <v>1.252168996E-4</v>
      </c>
      <c r="K9" s="24">
        <f t="shared" ref="K9:L9" si="1">G9*G9*100000</f>
        <v>8.0281599999999995E-8</v>
      </c>
      <c r="L9" s="24">
        <f t="shared" si="1"/>
        <v>3.8864573880999999E-3</v>
      </c>
      <c r="O9" s="5" t="s">
        <v>40</v>
      </c>
    </row>
    <row r="10" spans="1:16">
      <c r="J10" s="24"/>
      <c r="K10" s="24"/>
      <c r="L10" s="24"/>
      <c r="O10" s="3" t="s">
        <v>114</v>
      </c>
    </row>
    <row r="11" spans="1:16">
      <c r="F11" s="3">
        <v>8.9800000000000004E-6</v>
      </c>
      <c r="G11" s="3">
        <v>2.2700000000000001E-7</v>
      </c>
      <c r="H11" s="3">
        <v>5.0033E-5</v>
      </c>
      <c r="J11" s="24">
        <f>F11*F11*100000</f>
        <v>8.0640400000000005E-6</v>
      </c>
      <c r="K11" s="24">
        <f t="shared" ref="K11:L11" si="2">G11*G11*100000</f>
        <v>5.1529000000000003E-9</v>
      </c>
      <c r="L11" s="24">
        <f t="shared" si="2"/>
        <v>2.5033010890000002E-4</v>
      </c>
      <c r="O11" s="3">
        <v>28260</v>
      </c>
    </row>
    <row r="12" spans="1:16">
      <c r="J12" s="24"/>
      <c r="K12" s="24"/>
      <c r="L12" s="24"/>
      <c r="O12" s="3">
        <v>1</v>
      </c>
    </row>
    <row r="13" spans="1:16" ht="17">
      <c r="E13" s="27"/>
      <c r="F13" s="3">
        <v>4.0790000000000002E-6</v>
      </c>
      <c r="G13" s="3">
        <v>1.03E-7</v>
      </c>
      <c r="H13" s="3">
        <v>2.2725999999999999E-5</v>
      </c>
      <c r="J13" s="24">
        <f>F13*F13*100000</f>
        <v>1.6638241000000002E-6</v>
      </c>
      <c r="K13" s="24">
        <f t="shared" ref="K13:L13" si="3">G13*G13*100000</f>
        <v>1.0608999999999999E-9</v>
      </c>
      <c r="L13" s="24">
        <f t="shared" si="3"/>
        <v>5.1647107599999998E-5</v>
      </c>
    </row>
    <row r="400" spans="6:8">
      <c r="F400" s="4">
        <f>SUM(F1:F399)</f>
        <v>1.1921640835102619E-4</v>
      </c>
      <c r="G400" s="4">
        <f t="shared" ref="G400:H400" si="4">SUM(G1:G399)</f>
        <v>1.9185999999999999E-5</v>
      </c>
      <c r="H400" s="4">
        <f t="shared" si="4"/>
        <v>2.7805999999999995E-4</v>
      </c>
    </row>
    <row r="401" spans="6:8">
      <c r="F401" s="3">
        <f>F400*F400</f>
        <v>1.4212552020118626E-8</v>
      </c>
      <c r="G401" s="3">
        <f t="shared" ref="G401:H401" si="5">G400*G400</f>
        <v>3.6810259599999997E-10</v>
      </c>
      <c r="H401" s="3">
        <f t="shared" si="5"/>
        <v>7.7317363599999967E-8</v>
      </c>
    </row>
  </sheetData>
  <phoneticPr fontId="2" type="noConversion"/>
  <pageMargins left="0.7" right="0.7" top="0.78740157499999996" bottom="0.78740157499999996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C3B1B-5FE0-4047-B384-0D81D4E6B5CC}">
  <sheetPr codeName="Sheet4"/>
  <dimension ref="A1:P400"/>
  <sheetViews>
    <sheetView workbookViewId="0">
      <selection activeCell="A2" sqref="A2"/>
    </sheetView>
  </sheetViews>
  <sheetFormatPr baseColWidth="10" defaultRowHeight="15"/>
  <cols>
    <col min="1" max="1" width="21.5" style="3" customWidth="1"/>
    <col min="2" max="2" width="16.33203125" style="3" customWidth="1"/>
    <col min="3" max="3" width="13.1640625" style="3" customWidth="1"/>
    <col min="4" max="5" width="10.83203125" style="3"/>
    <col min="6" max="8" width="12" style="3" bestFit="1" customWidth="1"/>
    <col min="9" max="9" width="8.5" style="3" customWidth="1"/>
    <col min="10" max="10" width="13.1640625" style="3" customWidth="1"/>
    <col min="11" max="12" width="14.1640625" style="3" bestFit="1" customWidth="1"/>
    <col min="13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1135</v>
      </c>
      <c r="B2" s="3" t="s">
        <v>1136</v>
      </c>
      <c r="C2" s="3" t="s">
        <v>1137</v>
      </c>
      <c r="D2" s="3" t="s">
        <v>15</v>
      </c>
      <c r="E2" s="3">
        <v>1</v>
      </c>
      <c r="F2" s="4">
        <f>E2/28260</f>
        <v>3.5385704175513094E-5</v>
      </c>
      <c r="L2" s="3" t="s">
        <v>16</v>
      </c>
    </row>
    <row r="3" spans="1:16">
      <c r="A3" s="3" t="s">
        <v>1135</v>
      </c>
      <c r="B3" s="3" t="s">
        <v>1138</v>
      </c>
      <c r="C3" s="3" t="s">
        <v>1139</v>
      </c>
      <c r="D3" s="3" t="s">
        <v>15</v>
      </c>
      <c r="E3" s="3">
        <v>1</v>
      </c>
      <c r="F3" s="4">
        <f>E3/28260</f>
        <v>3.5385704175513094E-5</v>
      </c>
      <c r="L3" s="3" t="s">
        <v>21</v>
      </c>
    </row>
    <row r="4" spans="1:16">
      <c r="A4" s="3" t="s">
        <v>1135</v>
      </c>
      <c r="B4" s="3" t="s">
        <v>1140</v>
      </c>
      <c r="C4" s="3" t="s">
        <v>1141</v>
      </c>
      <c r="G4" s="3">
        <v>8.9549999999999998E-6</v>
      </c>
      <c r="H4" s="3">
        <v>4.0620000000000002E-6</v>
      </c>
      <c r="I4" s="3" t="s">
        <v>24</v>
      </c>
      <c r="J4" s="3" t="s">
        <v>341</v>
      </c>
      <c r="M4" s="3" t="s">
        <v>523</v>
      </c>
    </row>
    <row r="5" spans="1:16">
      <c r="A5" s="3" t="s">
        <v>1135</v>
      </c>
      <c r="B5" s="3" t="s">
        <v>1142</v>
      </c>
      <c r="C5" s="3" t="s">
        <v>1143</v>
      </c>
      <c r="I5" s="3" t="s">
        <v>24</v>
      </c>
    </row>
    <row r="9" spans="1:16">
      <c r="C9" s="5" t="s">
        <v>148</v>
      </c>
      <c r="E9" s="3">
        <f>SUM(E2:E8)</f>
        <v>2</v>
      </c>
      <c r="F9" s="3">
        <f t="shared" ref="F9:H9" si="0">SUM(F2:F8)</f>
        <v>7.0771408351026188E-5</v>
      </c>
      <c r="G9" s="3">
        <f t="shared" si="0"/>
        <v>8.9549999999999998E-6</v>
      </c>
      <c r="H9" s="3">
        <f t="shared" si="0"/>
        <v>4.0620000000000002E-6</v>
      </c>
      <c r="M9" s="6" t="s">
        <v>37</v>
      </c>
      <c r="O9" s="5" t="s">
        <v>38</v>
      </c>
      <c r="P9" s="5" t="s">
        <v>39</v>
      </c>
    </row>
    <row r="10" spans="1:16">
      <c r="M10" s="7"/>
      <c r="O10" s="3">
        <v>111674</v>
      </c>
      <c r="P10" s="3">
        <v>246208</v>
      </c>
    </row>
    <row r="11" spans="1:16">
      <c r="M11" s="11"/>
      <c r="O11" s="3">
        <f>O10*G9</f>
        <v>1.00004067</v>
      </c>
      <c r="P11" s="3">
        <f>P10*H9</f>
        <v>1.0000968960000001</v>
      </c>
    </row>
    <row r="12" spans="1:16">
      <c r="F12" s="3">
        <v>7.0771000000000004E-5</v>
      </c>
      <c r="G12" s="3">
        <v>8.5709999999999998E-6</v>
      </c>
      <c r="H12" s="3">
        <v>2.5562700000000002E-4</v>
      </c>
      <c r="J12" s="8">
        <f>F12*F12*100000</f>
        <v>5.0085344410000004E-4</v>
      </c>
      <c r="K12" s="8">
        <f t="shared" ref="K12:L12" si="1">G12*G12*100000</f>
        <v>7.3462040999999993E-6</v>
      </c>
      <c r="L12" s="8">
        <f t="shared" si="1"/>
        <v>6.5345163129000008E-3</v>
      </c>
      <c r="O12" s="5" t="s">
        <v>40</v>
      </c>
    </row>
    <row r="13" spans="1:16">
      <c r="J13" s="8"/>
      <c r="K13" s="8"/>
      <c r="L13" s="8"/>
      <c r="O13" s="3" t="s">
        <v>337</v>
      </c>
    </row>
    <row r="14" spans="1:16">
      <c r="F14" s="3">
        <v>8.9549999999999998E-6</v>
      </c>
      <c r="G14" s="3">
        <v>2.2700000000000001E-7</v>
      </c>
      <c r="H14" s="3">
        <v>4.9891000000000001E-5</v>
      </c>
      <c r="J14" s="8">
        <f>F14*F14*100000</f>
        <v>8.0192024999999996E-6</v>
      </c>
      <c r="K14" s="8">
        <f t="shared" ref="K14:L14" si="2">G14*G14*100000</f>
        <v>5.1529000000000003E-9</v>
      </c>
      <c r="L14" s="8">
        <f t="shared" si="2"/>
        <v>2.4891118810000003E-4</v>
      </c>
      <c r="O14" s="3">
        <v>28260</v>
      </c>
    </row>
    <row r="15" spans="1:16">
      <c r="J15" s="8"/>
      <c r="K15" s="8"/>
      <c r="L15" s="8"/>
      <c r="O15" s="3">
        <v>2</v>
      </c>
    </row>
    <row r="16" spans="1:16">
      <c r="F16" s="3">
        <v>4.0620000000000002E-6</v>
      </c>
      <c r="G16" s="3">
        <v>1.03E-7</v>
      </c>
      <c r="H16" s="3">
        <v>2.2629999999999998E-5</v>
      </c>
      <c r="J16" s="8">
        <f>F16*F16*100000</f>
        <v>1.6499844000000002E-6</v>
      </c>
      <c r="K16" s="8">
        <f t="shared" ref="K16:L16" si="3">G16*G16*100000</f>
        <v>1.0608999999999999E-9</v>
      </c>
      <c r="L16" s="8">
        <f t="shared" si="3"/>
        <v>5.1211689999999996E-5</v>
      </c>
    </row>
    <row r="399" spans="6:8">
      <c r="F399" s="4">
        <f>SUM(F2:F398)</f>
        <v>2.2533081670205238E-4</v>
      </c>
      <c r="G399" s="4">
        <f>SUM(G2:G398)</f>
        <v>2.6810999999999998E-5</v>
      </c>
      <c r="H399" s="4">
        <f>SUM(H2:H398)</f>
        <v>3.3627199999999998E-4</v>
      </c>
    </row>
    <row r="400" spans="6:8">
      <c r="F400" s="3">
        <f>F399*F399</f>
        <v>5.077397695561393E-8</v>
      </c>
      <c r="G400" s="3">
        <f>G399*G399</f>
        <v>7.1882972099999992E-10</v>
      </c>
      <c r="H400" s="3">
        <f>H399*H399</f>
        <v>1.1307885798399999E-7</v>
      </c>
    </row>
  </sheetData>
  <phoneticPr fontId="2" type="noConversion"/>
  <pageMargins left="0.7" right="0.7" top="0.78740157499999996" bottom="0.78740157499999996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F6D1F-7EAF-0A4E-AB78-F16BF21C6FE0}">
  <sheetPr codeName="Sheet3"/>
  <dimension ref="A1:P400"/>
  <sheetViews>
    <sheetView workbookViewId="0">
      <selection activeCell="A2" sqref="A2"/>
    </sheetView>
  </sheetViews>
  <sheetFormatPr baseColWidth="10" defaultRowHeight="15"/>
  <cols>
    <col min="1" max="1" width="20.1640625" style="3" customWidth="1"/>
    <col min="2" max="2" width="15.83203125" style="3" customWidth="1"/>
    <col min="3" max="5" width="10.83203125" style="3"/>
    <col min="6" max="8" width="12" style="3" bestFit="1" customWidth="1"/>
    <col min="9" max="9" width="10.83203125" style="3"/>
    <col min="10" max="12" width="14.1640625" style="3" bestFit="1" customWidth="1"/>
    <col min="13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1144</v>
      </c>
      <c r="B2" s="3" t="s">
        <v>1145</v>
      </c>
      <c r="C2" s="3" t="s">
        <v>1146</v>
      </c>
      <c r="D2" s="3" t="s">
        <v>15</v>
      </c>
      <c r="E2" s="3">
        <v>1</v>
      </c>
      <c r="F2" s="4">
        <f>E2/28260</f>
        <v>3.5385704175513094E-5</v>
      </c>
      <c r="L2" s="3" t="s">
        <v>16</v>
      </c>
    </row>
    <row r="3" spans="1:16">
      <c r="A3" s="3" t="s">
        <v>1144</v>
      </c>
      <c r="B3" s="3" t="s">
        <v>1147</v>
      </c>
      <c r="C3" s="3" t="s">
        <v>1148</v>
      </c>
      <c r="I3" s="3" t="s">
        <v>24</v>
      </c>
      <c r="J3" s="3" t="s">
        <v>25</v>
      </c>
      <c r="M3" s="3" t="s">
        <v>523</v>
      </c>
    </row>
    <row r="4" spans="1:16">
      <c r="A4" s="3" t="s">
        <v>1144</v>
      </c>
      <c r="B4" s="3" t="s">
        <v>1149</v>
      </c>
      <c r="C4" s="3" t="s">
        <v>1150</v>
      </c>
      <c r="G4" s="3">
        <v>8.9539999999999993E-6</v>
      </c>
      <c r="H4" s="3">
        <v>4.0609999999999997E-6</v>
      </c>
      <c r="L4" s="3" t="s">
        <v>16</v>
      </c>
    </row>
    <row r="8" spans="1:16">
      <c r="C8" s="5" t="s">
        <v>148</v>
      </c>
      <c r="E8" s="3">
        <f>SUM(E2:E7)</f>
        <v>1</v>
      </c>
      <c r="F8" s="3">
        <f t="shared" ref="F8:H8" si="0">SUM(F2:F7)</f>
        <v>3.5385704175513094E-5</v>
      </c>
      <c r="G8" s="3">
        <f t="shared" si="0"/>
        <v>8.9539999999999993E-6</v>
      </c>
      <c r="H8" s="3">
        <f t="shared" si="0"/>
        <v>4.0609999999999997E-6</v>
      </c>
      <c r="M8" s="6" t="s">
        <v>37</v>
      </c>
      <c r="O8" s="5" t="s">
        <v>38</v>
      </c>
      <c r="P8" s="5" t="s">
        <v>39</v>
      </c>
    </row>
    <row r="9" spans="1:16">
      <c r="M9" s="7"/>
      <c r="O9" s="3">
        <v>111678</v>
      </c>
      <c r="P9" s="3">
        <v>246218</v>
      </c>
    </row>
    <row r="10" spans="1:16">
      <c r="M10" s="11"/>
      <c r="O10" s="3">
        <f>G8*O9</f>
        <v>0.99996481199999987</v>
      </c>
      <c r="P10" s="3">
        <f>H8*P9</f>
        <v>0.99989129799999998</v>
      </c>
    </row>
    <row r="11" spans="1:16">
      <c r="F11" s="3">
        <v>3.5386000000000003E-5</v>
      </c>
      <c r="G11" s="3">
        <v>8.9599999999999998E-7</v>
      </c>
      <c r="H11" s="3">
        <v>1.9714099999999999E-4</v>
      </c>
      <c r="J11" s="8">
        <f>F11*F11*100000</f>
        <v>1.252168996E-4</v>
      </c>
      <c r="K11" s="8">
        <f t="shared" ref="K11:L11" si="1">G11*G11*100000</f>
        <v>8.0281599999999995E-8</v>
      </c>
      <c r="L11" s="8">
        <f t="shared" si="1"/>
        <v>3.8864573880999999E-3</v>
      </c>
      <c r="O11" s="5" t="s">
        <v>40</v>
      </c>
    </row>
    <row r="12" spans="1:16">
      <c r="J12" s="8"/>
      <c r="K12" s="8"/>
      <c r="L12" s="8"/>
      <c r="O12" s="3" t="s">
        <v>337</v>
      </c>
    </row>
    <row r="13" spans="1:16">
      <c r="F13" s="3">
        <v>8.9539999999999993E-6</v>
      </c>
      <c r="G13" s="3">
        <v>2.2700000000000001E-7</v>
      </c>
      <c r="H13" s="3">
        <v>4.9889000000000003E-5</v>
      </c>
      <c r="J13" s="8">
        <f>F13*F13*100000</f>
        <v>8.0174115999999986E-6</v>
      </c>
      <c r="K13" s="8">
        <f t="shared" ref="K13:L13" si="2">G13*G13*100000</f>
        <v>5.1529000000000003E-9</v>
      </c>
      <c r="L13" s="8">
        <f t="shared" si="2"/>
        <v>2.4889123210000003E-4</v>
      </c>
      <c r="O13" s="3">
        <v>28260</v>
      </c>
    </row>
    <row r="14" spans="1:16">
      <c r="J14" s="8"/>
      <c r="K14" s="8"/>
      <c r="L14" s="8"/>
      <c r="O14" s="3">
        <v>1</v>
      </c>
    </row>
    <row r="15" spans="1:16">
      <c r="F15" s="3">
        <v>4.0609999999999997E-6</v>
      </c>
      <c r="G15" s="3">
        <v>1.03E-7</v>
      </c>
      <c r="H15" s="3">
        <v>2.2629E-5</v>
      </c>
      <c r="J15" s="8">
        <f>F15*F15*100000</f>
        <v>1.6491720999999998E-6</v>
      </c>
      <c r="K15" s="8">
        <f t="shared" ref="K15:L15" si="3">G15*G15*100000</f>
        <v>1.0608999999999999E-9</v>
      </c>
      <c r="L15" s="8">
        <f t="shared" si="3"/>
        <v>5.12071641E-5</v>
      </c>
    </row>
    <row r="399" spans="6:8">
      <c r="F399" s="4">
        <f>SUM(F2:F398)</f>
        <v>1.1917240835102619E-4</v>
      </c>
      <c r="G399" s="4">
        <f>SUM(G2:G398)</f>
        <v>1.9133999999999997E-5</v>
      </c>
      <c r="H399" s="4">
        <f>SUM(H2:H398)</f>
        <v>2.7778099999999995E-4</v>
      </c>
    </row>
    <row r="400" spans="6:8">
      <c r="F400" s="3">
        <f>F399*F399</f>
        <v>1.4202062912183736E-8</v>
      </c>
      <c r="G400" s="3">
        <f>G399*G399</f>
        <v>3.6610995599999989E-10</v>
      </c>
      <c r="H400" s="3">
        <f>H399*H399</f>
        <v>7.7162283960999967E-8</v>
      </c>
    </row>
  </sheetData>
  <phoneticPr fontId="2" type="noConversion"/>
  <pageMargins left="0.7" right="0.7" top="0.78740157499999996" bottom="0.78740157499999996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9077E-10E3-224D-B4E3-2B04DFFE14A3}">
  <sheetPr codeName="Sheet22"/>
  <dimension ref="A1:Q401"/>
  <sheetViews>
    <sheetView workbookViewId="0">
      <selection activeCell="A2" sqref="A2"/>
    </sheetView>
  </sheetViews>
  <sheetFormatPr baseColWidth="10" defaultRowHeight="15"/>
  <cols>
    <col min="1" max="1" width="20.83203125" style="3" customWidth="1"/>
    <col min="2" max="2" width="17.6640625" style="3" customWidth="1"/>
    <col min="3" max="3" width="17.1640625" style="3" customWidth="1"/>
    <col min="4" max="5" width="10.83203125" style="3"/>
    <col min="6" max="8" width="12" style="3" bestFit="1" customWidth="1"/>
    <col min="9" max="9" width="10.83203125" style="3"/>
    <col min="10" max="12" width="14.1640625" style="3" bestFit="1" customWidth="1"/>
    <col min="13" max="16384" width="10.83203125" style="3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7">
      <c r="A2" s="3" t="s">
        <v>1151</v>
      </c>
      <c r="B2" s="3" t="s">
        <v>17</v>
      </c>
      <c r="C2" s="3" t="s">
        <v>1152</v>
      </c>
      <c r="I2" s="3" t="s">
        <v>24</v>
      </c>
      <c r="J2" s="3" t="s">
        <v>25</v>
      </c>
    </row>
    <row r="3" spans="1:17">
      <c r="A3" s="3" t="s">
        <v>1151</v>
      </c>
      <c r="B3" s="3" t="s">
        <v>1153</v>
      </c>
      <c r="C3" s="3" t="s">
        <v>1154</v>
      </c>
      <c r="G3" s="3">
        <v>0</v>
      </c>
      <c r="H3" s="3">
        <v>4.1280000000000001E-6</v>
      </c>
      <c r="I3" s="3" t="s">
        <v>24</v>
      </c>
      <c r="J3" s="3" t="s">
        <v>25</v>
      </c>
    </row>
    <row r="4" spans="1:17">
      <c r="A4" s="3" t="s">
        <v>1151</v>
      </c>
      <c r="B4" s="3" t="s">
        <v>1155</v>
      </c>
      <c r="C4" s="3" t="s">
        <v>1156</v>
      </c>
      <c r="I4" s="3" t="s">
        <v>24</v>
      </c>
    </row>
    <row r="5" spans="1:17">
      <c r="A5" s="3" t="s">
        <v>1151</v>
      </c>
      <c r="B5" s="3" t="s">
        <v>1157</v>
      </c>
      <c r="C5" s="3" t="s">
        <v>1158</v>
      </c>
      <c r="D5" s="3" t="s">
        <v>15</v>
      </c>
      <c r="E5" s="3">
        <v>1</v>
      </c>
      <c r="F5" s="4">
        <f>E5/28260</f>
        <v>3.5385704175513094E-5</v>
      </c>
      <c r="L5" s="3" t="s">
        <v>16</v>
      </c>
    </row>
    <row r="6" spans="1:17">
      <c r="A6" s="3" t="s">
        <v>1151</v>
      </c>
      <c r="B6" s="3" t="s">
        <v>1159</v>
      </c>
      <c r="C6" s="3" t="s">
        <v>1160</v>
      </c>
      <c r="G6" s="3">
        <v>0</v>
      </c>
      <c r="H6" s="3">
        <v>4.0609999999999997E-6</v>
      </c>
      <c r="L6" s="3" t="s">
        <v>16</v>
      </c>
    </row>
    <row r="7" spans="1:17">
      <c r="A7" s="3" t="s">
        <v>1151</v>
      </c>
      <c r="B7" s="3" t="s">
        <v>1161</v>
      </c>
      <c r="C7" s="3" t="s">
        <v>1162</v>
      </c>
      <c r="G7" s="3">
        <v>1.117E-5</v>
      </c>
      <c r="H7" s="3">
        <v>5.2240000000000003E-6</v>
      </c>
      <c r="L7" s="3" t="s">
        <v>16</v>
      </c>
    </row>
    <row r="11" spans="1:17">
      <c r="C11" s="5" t="s">
        <v>36</v>
      </c>
      <c r="E11" s="3">
        <f>SUM(E2:E7)</f>
        <v>1</v>
      </c>
      <c r="F11" s="3">
        <f t="shared" ref="F11:H11" si="0">SUM(F2:F7)</f>
        <v>3.5385704175513094E-5</v>
      </c>
      <c r="G11" s="3">
        <f t="shared" si="0"/>
        <v>1.117E-5</v>
      </c>
      <c r="H11" s="3">
        <f t="shared" si="0"/>
        <v>1.3412999999999998E-5</v>
      </c>
      <c r="N11" s="6" t="s">
        <v>37</v>
      </c>
      <c r="P11" s="5" t="s">
        <v>38</v>
      </c>
      <c r="Q11" s="5" t="s">
        <v>39</v>
      </c>
    </row>
    <row r="12" spans="1:17">
      <c r="N12" s="7"/>
      <c r="P12" s="3">
        <v>111718</v>
      </c>
      <c r="Q12" s="3">
        <v>246270</v>
      </c>
    </row>
    <row r="13" spans="1:17">
      <c r="K13" s="28"/>
      <c r="N13" s="11"/>
      <c r="P13" s="3">
        <f>P12*G11</f>
        <v>1.24789006</v>
      </c>
      <c r="Q13" s="3">
        <f>Q12*H11</f>
        <v>3.3032195099999995</v>
      </c>
    </row>
    <row r="14" spans="1:17">
      <c r="F14" s="3">
        <v>3.5386000000000003E-5</v>
      </c>
      <c r="G14" s="3">
        <v>8.9599999999999998E-7</v>
      </c>
      <c r="H14" s="3">
        <v>1.9714099999999999E-4</v>
      </c>
      <c r="J14" s="26">
        <f>F14*F14*100000</f>
        <v>1.252168996E-4</v>
      </c>
      <c r="K14" s="26">
        <f t="shared" ref="K14:L14" si="1">G14*G14*100000</f>
        <v>8.0281599999999995E-8</v>
      </c>
      <c r="L14" s="26">
        <f t="shared" si="1"/>
        <v>3.8864573880999999E-3</v>
      </c>
      <c r="P14" s="5" t="s">
        <v>40</v>
      </c>
    </row>
    <row r="15" spans="1:17">
      <c r="J15" s="26"/>
      <c r="K15" s="26"/>
      <c r="L15" s="26"/>
      <c r="P15" s="3" t="s">
        <v>337</v>
      </c>
    </row>
    <row r="16" spans="1:17">
      <c r="F16" s="3">
        <v>8.9509999999999995E-6</v>
      </c>
      <c r="G16" s="3">
        <v>2.2700000000000001E-7</v>
      </c>
      <c r="H16" s="3">
        <v>4.9870999999999997E-5</v>
      </c>
      <c r="J16" s="26">
        <f>F16*F16*100000</f>
        <v>8.0120400999999999E-6</v>
      </c>
      <c r="K16" s="26">
        <f t="shared" ref="K16:L16" si="2">G16*G16*100000</f>
        <v>5.1529000000000003E-9</v>
      </c>
      <c r="L16" s="26">
        <f t="shared" si="2"/>
        <v>2.4871166409999997E-4</v>
      </c>
      <c r="P16" s="3">
        <v>28260</v>
      </c>
    </row>
    <row r="17" spans="6:16">
      <c r="J17" s="26"/>
      <c r="K17" s="26"/>
      <c r="L17" s="26"/>
      <c r="P17" s="3">
        <v>1</v>
      </c>
    </row>
    <row r="18" spans="6:16">
      <c r="F18" s="3">
        <v>1.2182E-5</v>
      </c>
      <c r="G18" s="3">
        <v>2.5119999999999998E-6</v>
      </c>
      <c r="H18" s="3">
        <v>3.5599999999999998E-5</v>
      </c>
      <c r="J18" s="26">
        <f>F18*F18*100000</f>
        <v>1.48401124E-5</v>
      </c>
      <c r="K18" s="26">
        <f t="shared" ref="K18:L18" si="3">G18*G18*100000</f>
        <v>6.310143999999999E-7</v>
      </c>
      <c r="L18" s="26">
        <f t="shared" si="3"/>
        <v>1.2673599999999999E-4</v>
      </c>
    </row>
    <row r="400" spans="6:8">
      <c r="F400" s="4">
        <f>SUM(F1:F399)</f>
        <v>1.2729040835102618E-4</v>
      </c>
      <c r="G400" s="4">
        <f t="shared" ref="G400:H400" si="4">SUM(G1:G399)</f>
        <v>2.5974999999999998E-5</v>
      </c>
      <c r="H400" s="4">
        <f t="shared" si="4"/>
        <v>3.0943799999999999E-4</v>
      </c>
    </row>
    <row r="401" spans="6:8">
      <c r="F401" s="3">
        <f>F400*F400</f>
        <v>1.6202848058170994E-8</v>
      </c>
      <c r="G401" s="3">
        <f t="shared" ref="G401:H401" si="5">G400*G400</f>
        <v>6.7470062499999984E-10</v>
      </c>
      <c r="H401" s="3">
        <f t="shared" si="5"/>
        <v>9.5751875843999993E-8</v>
      </c>
    </row>
  </sheetData>
  <phoneticPr fontId="2" type="noConversion"/>
  <pageMargins left="0.7" right="0.7" top="0.78740157499999996" bottom="0.78740157499999996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36143-EE4A-7D43-AC02-34960937C9B0}">
  <sheetPr codeName="Tabelle10"/>
  <dimension ref="A1:P101"/>
  <sheetViews>
    <sheetView workbookViewId="0">
      <selection activeCell="A2" sqref="A2"/>
    </sheetView>
  </sheetViews>
  <sheetFormatPr baseColWidth="10" defaultRowHeight="15"/>
  <cols>
    <col min="1" max="1" width="23.83203125" style="3" customWidth="1"/>
    <col min="2" max="2" width="18.1640625" style="3" customWidth="1"/>
    <col min="3" max="4" width="10.83203125" style="3"/>
    <col min="5" max="5" width="8.5" style="3" customWidth="1"/>
    <col min="6" max="8" width="13" style="3" bestFit="1" customWidth="1"/>
    <col min="9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1163</v>
      </c>
      <c r="B2" s="3" t="s">
        <v>1164</v>
      </c>
      <c r="C2" s="3" t="s">
        <v>1165</v>
      </c>
      <c r="D2" s="3" t="s">
        <v>341</v>
      </c>
      <c r="I2" s="3" t="s">
        <v>24</v>
      </c>
      <c r="J2" s="3" t="s">
        <v>55</v>
      </c>
    </row>
    <row r="3" spans="1:16">
      <c r="A3" s="3" t="s">
        <v>1163</v>
      </c>
      <c r="B3" s="3" t="s">
        <v>1166</v>
      </c>
      <c r="C3" s="3" t="s">
        <v>1167</v>
      </c>
      <c r="G3" s="3">
        <v>0</v>
      </c>
      <c r="H3" s="3">
        <v>6.724E-5</v>
      </c>
      <c r="I3" s="3" t="s">
        <v>24</v>
      </c>
      <c r="J3" s="3" t="s">
        <v>25</v>
      </c>
    </row>
    <row r="4" spans="1:16">
      <c r="A4" s="3" t="s">
        <v>1163</v>
      </c>
      <c r="B4" s="3" t="s">
        <v>1168</v>
      </c>
      <c r="C4" s="3" t="s">
        <v>1169</v>
      </c>
      <c r="I4" s="3" t="s">
        <v>24</v>
      </c>
      <c r="J4" s="3" t="s">
        <v>25</v>
      </c>
    </row>
    <row r="5" spans="1:16">
      <c r="A5" s="3" t="s">
        <v>1163</v>
      </c>
      <c r="B5" s="3" t="s">
        <v>1170</v>
      </c>
      <c r="C5" s="3" t="s">
        <v>1171</v>
      </c>
      <c r="I5" s="3" t="s">
        <v>24</v>
      </c>
      <c r="J5" s="3" t="s">
        <v>25</v>
      </c>
    </row>
    <row r="6" spans="1:16">
      <c r="A6" s="3" t="s">
        <v>1163</v>
      </c>
      <c r="B6" s="3" t="s">
        <v>17</v>
      </c>
      <c r="C6" s="3" t="s">
        <v>1172</v>
      </c>
    </row>
    <row r="7" spans="1:16">
      <c r="A7" s="3" t="s">
        <v>1163</v>
      </c>
      <c r="B7" s="3" t="s">
        <v>1173</v>
      </c>
      <c r="C7" s="3" t="s">
        <v>1174</v>
      </c>
      <c r="I7" s="3" t="s">
        <v>24</v>
      </c>
    </row>
    <row r="8" spans="1:16">
      <c r="A8" s="3" t="s">
        <v>1163</v>
      </c>
      <c r="B8" s="3" t="s">
        <v>1175</v>
      </c>
      <c r="C8" s="3" t="s">
        <v>1176</v>
      </c>
      <c r="G8" s="3">
        <v>0</v>
      </c>
      <c r="H8" s="3">
        <v>3.2299999999999999E-5</v>
      </c>
      <c r="L8" s="3" t="s">
        <v>16</v>
      </c>
    </row>
    <row r="12" spans="1:16">
      <c r="C12" s="5" t="s">
        <v>36</v>
      </c>
      <c r="E12" s="3">
        <v>0</v>
      </c>
      <c r="F12" s="3">
        <v>0</v>
      </c>
      <c r="G12" s="3">
        <f>SUM(G2:G11)</f>
        <v>0</v>
      </c>
      <c r="H12" s="3">
        <f>SUM(H2:H11)</f>
        <v>9.9539999999999999E-5</v>
      </c>
      <c r="M12" s="6" t="s">
        <v>37</v>
      </c>
      <c r="O12" s="5" t="s">
        <v>38</v>
      </c>
      <c r="P12" s="5" t="s">
        <v>39</v>
      </c>
    </row>
    <row r="13" spans="1:16">
      <c r="M13" s="7"/>
      <c r="O13" s="3">
        <v>76594</v>
      </c>
      <c r="P13" s="3">
        <v>130600</v>
      </c>
    </row>
    <row r="14" spans="1:16">
      <c r="F14" s="3">
        <v>0</v>
      </c>
      <c r="G14" s="3">
        <v>0</v>
      </c>
      <c r="H14" s="3">
        <v>0</v>
      </c>
      <c r="J14" s="3">
        <v>0</v>
      </c>
      <c r="O14" s="3">
        <v>0</v>
      </c>
      <c r="P14" s="3">
        <f>P13*H12</f>
        <v>12.999924</v>
      </c>
    </row>
    <row r="15" spans="1:16">
      <c r="O15" s="5" t="s">
        <v>40</v>
      </c>
    </row>
    <row r="16" spans="1:16">
      <c r="F16" s="3">
        <v>0</v>
      </c>
      <c r="G16" s="3">
        <v>0</v>
      </c>
      <c r="H16" s="3">
        <v>0</v>
      </c>
      <c r="J16" s="3">
        <v>0</v>
      </c>
      <c r="O16" s="3" t="s">
        <v>41</v>
      </c>
    </row>
    <row r="17" spans="6:15">
      <c r="O17" s="3">
        <v>28260</v>
      </c>
    </row>
    <row r="18" spans="6:15">
      <c r="F18" s="20">
        <v>9.9541000000000001E-5</v>
      </c>
      <c r="G18" s="20">
        <v>5.3001999999999998E-5</v>
      </c>
      <c r="H18" s="20">
        <v>1.70211E-4</v>
      </c>
      <c r="J18" s="9">
        <f>F18*F18*100000</f>
        <v>9.9084106810000015E-4</v>
      </c>
      <c r="K18" s="9">
        <f t="shared" ref="K18:L18" si="0">G18*G18*100000</f>
        <v>2.8092120039999998E-4</v>
      </c>
      <c r="L18" s="9">
        <f t="shared" si="0"/>
        <v>2.8971784521000001E-3</v>
      </c>
      <c r="O18" s="3">
        <v>0</v>
      </c>
    </row>
    <row r="100" spans="6:8">
      <c r="F100" s="4">
        <f>SUM(F1:F99)</f>
        <v>9.9541000000000001E-5</v>
      </c>
      <c r="G100" s="4">
        <f t="shared" ref="G100:H100" si="1">SUM(G1:G99)</f>
        <v>5.3001999999999998E-5</v>
      </c>
      <c r="H100" s="4">
        <f t="shared" si="1"/>
        <v>3.69291E-4</v>
      </c>
    </row>
    <row r="101" spans="6:8">
      <c r="F101" s="4">
        <f>F100*F100</f>
        <v>9.9084106810000008E-9</v>
      </c>
      <c r="G101" s="4">
        <f t="shared" ref="G101:H101" si="2">G100*G100</f>
        <v>2.8092120039999996E-9</v>
      </c>
      <c r="H101" s="4">
        <f t="shared" si="2"/>
        <v>1.36375842681E-7</v>
      </c>
    </row>
  </sheetData>
  <phoneticPr fontId="2" type="noConversion"/>
  <pageMargins left="0.7" right="0.7" top="0.78740157499999996" bottom="0.78740157499999996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13EF6-6AC9-A343-BAB6-75A4135567A1}">
  <sheetPr codeName="Tabelle14"/>
  <dimension ref="A1:P400"/>
  <sheetViews>
    <sheetView tabSelected="1" workbookViewId="0">
      <selection activeCell="A2" sqref="A2"/>
    </sheetView>
  </sheetViews>
  <sheetFormatPr baseColWidth="10" defaultRowHeight="15"/>
  <cols>
    <col min="1" max="1" width="21.5" style="3" customWidth="1"/>
    <col min="2" max="2" width="15.6640625" style="3" customWidth="1"/>
    <col min="3" max="3" width="13.5" style="3" customWidth="1"/>
    <col min="4" max="7" width="10.83203125" style="3"/>
    <col min="8" max="8" width="12" style="3" bestFit="1" customWidth="1"/>
    <col min="9" max="10" width="10.83203125" style="3"/>
    <col min="11" max="11" width="14.1640625" style="3" bestFit="1" customWidth="1"/>
    <col min="12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1177</v>
      </c>
      <c r="B2" s="3" t="s">
        <v>17</v>
      </c>
      <c r="C2" s="3" t="s">
        <v>1178</v>
      </c>
      <c r="E2" s="3">
        <v>0</v>
      </c>
      <c r="G2" s="3">
        <v>0</v>
      </c>
      <c r="H2" s="3">
        <v>9.4599999999999992E-6</v>
      </c>
      <c r="I2" s="3" t="s">
        <v>341</v>
      </c>
      <c r="J2" s="3" t="s">
        <v>341</v>
      </c>
      <c r="L2" s="3" t="s">
        <v>35</v>
      </c>
    </row>
    <row r="3" spans="1:16">
      <c r="A3" s="3" t="s">
        <v>1177</v>
      </c>
      <c r="B3" s="3" t="s">
        <v>17</v>
      </c>
      <c r="C3" s="3" t="s">
        <v>1179</v>
      </c>
      <c r="G3" s="3">
        <v>0</v>
      </c>
      <c r="H3" s="3">
        <v>3.2379999999999998E-5</v>
      </c>
      <c r="L3" s="3" t="s">
        <v>35</v>
      </c>
    </row>
    <row r="7" spans="1:16">
      <c r="C7" s="6" t="s">
        <v>113</v>
      </c>
      <c r="E7" s="3">
        <v>0</v>
      </c>
      <c r="F7" s="3">
        <v>0</v>
      </c>
      <c r="G7" s="3">
        <v>0</v>
      </c>
      <c r="H7" s="3">
        <f>SUM(H2:H3)</f>
        <v>4.1839999999999999E-5</v>
      </c>
      <c r="M7" s="6" t="s">
        <v>37</v>
      </c>
      <c r="O7" s="5" t="s">
        <v>38</v>
      </c>
      <c r="P7" s="5" t="s">
        <v>39</v>
      </c>
    </row>
    <row r="8" spans="1:16">
      <c r="K8" s="10"/>
      <c r="M8" s="7"/>
      <c r="O8" s="3">
        <v>99370</v>
      </c>
      <c r="P8" s="3">
        <v>211422</v>
      </c>
    </row>
    <row r="9" spans="1:16">
      <c r="O9" s="3">
        <v>0</v>
      </c>
      <c r="P9" s="3">
        <f>H7*P8</f>
        <v>8.8458964800000004</v>
      </c>
    </row>
    <row r="10" spans="1:16">
      <c r="F10" s="3">
        <v>0</v>
      </c>
      <c r="G10" s="3">
        <v>0</v>
      </c>
      <c r="H10" s="3">
        <v>0</v>
      </c>
      <c r="K10" s="10"/>
      <c r="O10" s="5" t="s">
        <v>40</v>
      </c>
    </row>
    <row r="11" spans="1:16">
      <c r="O11" s="3" t="s">
        <v>655</v>
      </c>
    </row>
    <row r="12" spans="1:16">
      <c r="F12" s="3">
        <v>0</v>
      </c>
      <c r="G12" s="3">
        <v>0</v>
      </c>
      <c r="H12" s="3">
        <v>0</v>
      </c>
      <c r="O12" s="3">
        <v>28260</v>
      </c>
    </row>
    <row r="13" spans="1:16">
      <c r="O13" s="3">
        <v>0</v>
      </c>
    </row>
    <row r="14" spans="1:16">
      <c r="F14" s="3">
        <v>4.2568999999999998E-5</v>
      </c>
      <c r="G14" s="3">
        <v>1.9465000000000001E-5</v>
      </c>
      <c r="H14" s="3">
        <v>8.0807000000000001E-5</v>
      </c>
      <c r="J14" s="3">
        <f>F14*F14*100000</f>
        <v>1.8121197609999998E-4</v>
      </c>
      <c r="K14" s="8">
        <f>G14*G14*100000</f>
        <v>3.78886225E-5</v>
      </c>
      <c r="L14" s="3">
        <f>H14*H14*100000</f>
        <v>6.5297712489999996E-4</v>
      </c>
    </row>
    <row r="399" spans="6:8">
      <c r="F399" s="4">
        <f>SUM(F2:F398)</f>
        <v>4.2568999999999998E-5</v>
      </c>
      <c r="G399" s="4">
        <f>SUM(G2:G398)</f>
        <v>1.9465000000000001E-5</v>
      </c>
      <c r="H399" s="4">
        <f>SUM(H2:H398)</f>
        <v>1.64487E-4</v>
      </c>
    </row>
    <row r="400" spans="6:8">
      <c r="F400" s="3">
        <f>F399*F399</f>
        <v>1.8121197609999998E-9</v>
      </c>
      <c r="G400" s="3">
        <f>G399*G399</f>
        <v>3.7888622500000001E-10</v>
      </c>
      <c r="H400" s="3">
        <f>H399*H399</f>
        <v>2.7055973168999999E-8</v>
      </c>
    </row>
  </sheetData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DF2A-759B-CB4C-92C5-FD523D54CA3B}">
  <sheetPr codeName="Sheet37"/>
  <dimension ref="A1:P400"/>
  <sheetViews>
    <sheetView workbookViewId="0">
      <selection activeCell="A2" sqref="A2"/>
    </sheetView>
  </sheetViews>
  <sheetFormatPr baseColWidth="10" defaultRowHeight="15"/>
  <cols>
    <col min="1" max="1" width="21.1640625" style="3" customWidth="1"/>
    <col min="2" max="2" width="16.5" style="3" customWidth="1"/>
    <col min="3" max="3" width="15" style="3" customWidth="1"/>
    <col min="4" max="5" width="10.83203125" style="3"/>
    <col min="6" max="6" width="14.1640625" style="3" bestFit="1" customWidth="1"/>
    <col min="7" max="7" width="13.33203125" style="3" customWidth="1"/>
    <col min="8" max="8" width="13" style="3" customWidth="1"/>
    <col min="9" max="10" width="10.83203125" style="3"/>
    <col min="11" max="11" width="14.1640625" style="3" bestFit="1" customWidth="1"/>
    <col min="12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79</v>
      </c>
      <c r="B2" s="3" t="s">
        <v>17</v>
      </c>
      <c r="C2" s="3" t="s">
        <v>80</v>
      </c>
      <c r="D2" s="3" t="s">
        <v>81</v>
      </c>
      <c r="E2" s="3">
        <v>0</v>
      </c>
      <c r="F2" s="3">
        <v>0</v>
      </c>
      <c r="I2" s="3" t="s">
        <v>24</v>
      </c>
      <c r="J2" s="3" t="s">
        <v>25</v>
      </c>
    </row>
    <row r="3" spans="1:12">
      <c r="A3" s="3" t="s">
        <v>79</v>
      </c>
      <c r="B3" s="3" t="s">
        <v>82</v>
      </c>
      <c r="C3" s="3" t="s">
        <v>83</v>
      </c>
      <c r="D3" s="3" t="s">
        <v>81</v>
      </c>
      <c r="E3" s="3">
        <v>0</v>
      </c>
      <c r="F3" s="3">
        <v>0</v>
      </c>
      <c r="G3" s="3">
        <v>2.3669999999999999E-5</v>
      </c>
      <c r="H3" s="3">
        <v>1.4430000000000001E-5</v>
      </c>
      <c r="I3" s="3" t="s">
        <v>24</v>
      </c>
      <c r="J3" s="3" t="s">
        <v>25</v>
      </c>
    </row>
    <row r="4" spans="1:12">
      <c r="A4" s="3" t="s">
        <v>79</v>
      </c>
      <c r="B4" s="3" t="s">
        <v>84</v>
      </c>
      <c r="C4" s="3" t="s">
        <v>85</v>
      </c>
      <c r="D4" s="3" t="s">
        <v>15</v>
      </c>
      <c r="E4" s="3">
        <v>1</v>
      </c>
      <c r="F4" s="8">
        <f>E4/28260</f>
        <v>3.5385704175513094E-5</v>
      </c>
      <c r="G4" s="3">
        <v>0</v>
      </c>
      <c r="H4" s="3">
        <v>9.7839999999999998E-6</v>
      </c>
      <c r="I4" s="3" t="s">
        <v>24</v>
      </c>
      <c r="J4" s="3" t="s">
        <v>25</v>
      </c>
    </row>
    <row r="5" spans="1:12">
      <c r="A5" s="3" t="s">
        <v>79</v>
      </c>
      <c r="B5" s="3" t="s">
        <v>86</v>
      </c>
      <c r="C5" s="3" t="s">
        <v>87</v>
      </c>
      <c r="D5" s="3" t="s">
        <v>15</v>
      </c>
      <c r="E5" s="3">
        <v>1</v>
      </c>
      <c r="F5" s="8">
        <f>E5/28260</f>
        <v>3.5385704175513094E-5</v>
      </c>
      <c r="L5" s="3" t="s">
        <v>21</v>
      </c>
    </row>
    <row r="6" spans="1:12">
      <c r="A6" s="3" t="s">
        <v>79</v>
      </c>
      <c r="B6" s="3" t="s">
        <v>88</v>
      </c>
      <c r="C6" s="3" t="s">
        <v>89</v>
      </c>
      <c r="G6" s="3">
        <v>0</v>
      </c>
      <c r="H6" s="3">
        <v>8.1340000000000004E-6</v>
      </c>
      <c r="I6" s="3" t="s">
        <v>24</v>
      </c>
      <c r="J6" s="3" t="s">
        <v>25</v>
      </c>
    </row>
    <row r="7" spans="1:12">
      <c r="A7" s="3" t="s">
        <v>79</v>
      </c>
      <c r="B7" s="3" t="s">
        <v>90</v>
      </c>
      <c r="C7" s="3" t="s">
        <v>91</v>
      </c>
      <c r="G7" s="3">
        <v>0</v>
      </c>
      <c r="H7" s="3">
        <v>8.1219999999999995E-6</v>
      </c>
      <c r="L7" s="3" t="s">
        <v>16</v>
      </c>
    </row>
    <row r="8" spans="1:12">
      <c r="A8" s="3" t="s">
        <v>79</v>
      </c>
      <c r="B8" s="3" t="s">
        <v>92</v>
      </c>
      <c r="C8" s="3" t="s">
        <v>93</v>
      </c>
      <c r="G8" s="3">
        <v>8.9530000000000005E-6</v>
      </c>
      <c r="H8" s="3">
        <v>4.0609999999999997E-6</v>
      </c>
      <c r="L8" s="3" t="s">
        <v>16</v>
      </c>
    </row>
    <row r="9" spans="1:12">
      <c r="A9" s="3" t="s">
        <v>79</v>
      </c>
      <c r="B9" s="3" t="s">
        <v>94</v>
      </c>
      <c r="C9" s="3" t="s">
        <v>95</v>
      </c>
      <c r="G9" s="3">
        <v>8.952E-6</v>
      </c>
      <c r="H9" s="3">
        <v>4.0609999999999997E-6</v>
      </c>
      <c r="L9" s="3" t="s">
        <v>16</v>
      </c>
    </row>
    <row r="10" spans="1:12">
      <c r="A10" s="3" t="s">
        <v>79</v>
      </c>
      <c r="B10" s="3" t="s">
        <v>96</v>
      </c>
      <c r="C10" s="3" t="s">
        <v>97</v>
      </c>
      <c r="G10" s="3">
        <v>0</v>
      </c>
      <c r="H10" s="3">
        <v>4.07E-6</v>
      </c>
      <c r="L10" s="3" t="s">
        <v>16</v>
      </c>
    </row>
    <row r="11" spans="1:12">
      <c r="A11" s="3" t="s">
        <v>79</v>
      </c>
      <c r="B11" s="3" t="s">
        <v>98</v>
      </c>
      <c r="C11" s="3" t="s">
        <v>99</v>
      </c>
      <c r="G11" s="3">
        <v>9.2269999999999999E-6</v>
      </c>
      <c r="H11" s="3">
        <v>4.262E-6</v>
      </c>
      <c r="L11" s="3" t="s">
        <v>16</v>
      </c>
    </row>
    <row r="12" spans="1:12">
      <c r="A12" s="3" t="s">
        <v>79</v>
      </c>
      <c r="B12" s="3" t="s">
        <v>100</v>
      </c>
      <c r="C12" s="3" t="s">
        <v>101</v>
      </c>
      <c r="G12" s="3">
        <v>0</v>
      </c>
      <c r="H12" s="3">
        <v>4.0729999999999998E-6</v>
      </c>
      <c r="L12" s="3" t="s">
        <v>16</v>
      </c>
    </row>
    <row r="13" spans="1:12">
      <c r="A13" s="3" t="s">
        <v>79</v>
      </c>
      <c r="B13" s="3" t="s">
        <v>102</v>
      </c>
      <c r="C13" s="3" t="s">
        <v>103</v>
      </c>
      <c r="G13" s="3">
        <v>0</v>
      </c>
      <c r="H13" s="3">
        <v>7.2739999999999998E-5</v>
      </c>
      <c r="L13" s="3" t="s">
        <v>16</v>
      </c>
    </row>
    <row r="14" spans="1:12">
      <c r="A14" s="3" t="s">
        <v>79</v>
      </c>
      <c r="B14" s="3" t="s">
        <v>104</v>
      </c>
      <c r="C14" s="3" t="s">
        <v>105</v>
      </c>
      <c r="G14" s="3">
        <v>1.504E-5</v>
      </c>
      <c r="H14" s="3">
        <v>6.263E-6</v>
      </c>
      <c r="L14" s="3" t="s">
        <v>16</v>
      </c>
    </row>
    <row r="15" spans="1:12">
      <c r="A15" s="3" t="s">
        <v>79</v>
      </c>
      <c r="B15" s="3" t="s">
        <v>106</v>
      </c>
      <c r="C15" s="3" t="s">
        <v>107</v>
      </c>
      <c r="G15" s="3">
        <v>0</v>
      </c>
      <c r="H15" s="3">
        <v>7.153E-6</v>
      </c>
      <c r="L15" s="3" t="s">
        <v>16</v>
      </c>
    </row>
    <row r="16" spans="1:12">
      <c r="A16" s="3" t="s">
        <v>79</v>
      </c>
      <c r="B16" s="3" t="s">
        <v>108</v>
      </c>
      <c r="C16" s="3" t="s">
        <v>109</v>
      </c>
      <c r="G16" s="3">
        <v>0</v>
      </c>
      <c r="H16" s="3">
        <v>7.4220000000000003E-6</v>
      </c>
      <c r="L16" s="3" t="s">
        <v>16</v>
      </c>
    </row>
    <row r="17" spans="1:16">
      <c r="A17" s="3" t="s">
        <v>79</v>
      </c>
      <c r="B17" s="3" t="s">
        <v>17</v>
      </c>
      <c r="C17" s="3" t="s">
        <v>110</v>
      </c>
      <c r="G17" s="3">
        <v>8.9600000000000006E-6</v>
      </c>
      <c r="H17" s="3">
        <v>4.0629999999999999E-6</v>
      </c>
      <c r="L17" s="3" t="s">
        <v>35</v>
      </c>
    </row>
    <row r="18" spans="1:16">
      <c r="A18" s="3" t="s">
        <v>79</v>
      </c>
      <c r="B18" s="3" t="s">
        <v>17</v>
      </c>
      <c r="C18" s="3" t="s">
        <v>111</v>
      </c>
      <c r="G18" s="3">
        <v>9.0119999999999994E-6</v>
      </c>
      <c r="H18" s="3">
        <v>4.0960000000000003E-6</v>
      </c>
      <c r="L18" s="3" t="s">
        <v>75</v>
      </c>
    </row>
    <row r="19" spans="1:16">
      <c r="A19" s="3" t="s">
        <v>79</v>
      </c>
      <c r="B19" s="3" t="s">
        <v>17</v>
      </c>
      <c r="C19" s="3" t="s">
        <v>112</v>
      </c>
      <c r="G19" s="3">
        <v>1.9029999999999999E-5</v>
      </c>
      <c r="H19" s="3">
        <v>7.4540000000000001E-6</v>
      </c>
      <c r="L19" s="3" t="s">
        <v>75</v>
      </c>
    </row>
    <row r="23" spans="1:16">
      <c r="C23" s="6" t="s">
        <v>113</v>
      </c>
      <c r="E23" s="3">
        <f>SUM(E2:E19)</f>
        <v>2</v>
      </c>
      <c r="F23" s="8">
        <f t="shared" ref="F23:H23" si="0">SUM(F2:F19)</f>
        <v>7.0771408351026188E-5</v>
      </c>
      <c r="G23" s="3">
        <f t="shared" si="0"/>
        <v>1.0284399999999999E-4</v>
      </c>
      <c r="H23" s="3">
        <f t="shared" si="0"/>
        <v>1.7018800000000004E-4</v>
      </c>
      <c r="M23" s="6" t="s">
        <v>37</v>
      </c>
      <c r="O23" s="5" t="s">
        <v>38</v>
      </c>
      <c r="P23" s="5" t="s">
        <v>39</v>
      </c>
    </row>
    <row r="24" spans="1:16">
      <c r="M24" s="7"/>
      <c r="O24" s="3">
        <v>126734</v>
      </c>
      <c r="P24" s="3">
        <v>277246</v>
      </c>
    </row>
    <row r="25" spans="1:16">
      <c r="O25" s="3">
        <f>O24*G23</f>
        <v>13.033831495999999</v>
      </c>
      <c r="P25" s="3">
        <f>P24*H23</f>
        <v>47.183942248000015</v>
      </c>
    </row>
    <row r="26" spans="1:16">
      <c r="F26" s="8">
        <v>7.0771000000000004E-5</v>
      </c>
      <c r="G26" s="8">
        <v>8.5709999999999998E-6</v>
      </c>
      <c r="H26" s="8">
        <v>2.5562700000000002E-4</v>
      </c>
      <c r="J26" s="3">
        <f>F26*F26*100000</f>
        <v>5.0085344410000004E-4</v>
      </c>
      <c r="K26" s="8">
        <f t="shared" ref="K26:L26" si="1">G26*G26*100000</f>
        <v>7.3462040999999993E-6</v>
      </c>
      <c r="L26" s="3">
        <f t="shared" si="1"/>
        <v>6.5345163129000008E-3</v>
      </c>
      <c r="O26" s="5" t="s">
        <v>40</v>
      </c>
    </row>
    <row r="27" spans="1:16">
      <c r="F27" s="8"/>
      <c r="G27" s="8"/>
      <c r="H27" s="8"/>
      <c r="O27" s="3" t="s">
        <v>114</v>
      </c>
    </row>
    <row r="28" spans="1:16">
      <c r="F28" s="8">
        <v>1.02577E-4</v>
      </c>
      <c r="G28" s="8">
        <v>5.4619E-5</v>
      </c>
      <c r="H28" s="8">
        <v>1.75403E-4</v>
      </c>
      <c r="J28" s="3">
        <f>F28*F28*100000</f>
        <v>1.0522040929000001E-3</v>
      </c>
      <c r="K28" s="3">
        <f t="shared" ref="K28:L28" si="2">G28*G28*100000</f>
        <v>2.983235161E-4</v>
      </c>
      <c r="L28" s="3">
        <f t="shared" si="2"/>
        <v>3.0766212409000003E-3</v>
      </c>
      <c r="O28" s="3">
        <v>28260</v>
      </c>
    </row>
    <row r="29" spans="1:16">
      <c r="F29" s="8"/>
      <c r="G29" s="8"/>
      <c r="H29" s="8"/>
      <c r="O29" s="3">
        <v>2</v>
      </c>
    </row>
    <row r="30" spans="1:16">
      <c r="F30" s="8">
        <v>1.6952499999999999E-4</v>
      </c>
      <c r="G30" s="8">
        <v>1.2456300000000001E-4</v>
      </c>
      <c r="H30" s="8">
        <v>2.2542499999999999E-4</v>
      </c>
      <c r="J30" s="3">
        <f>F30*F30*100000</f>
        <v>2.8738725624999992E-3</v>
      </c>
      <c r="K30" s="3">
        <f t="shared" ref="K30:L30" si="3">G30*G30*100000</f>
        <v>1.5515940969000003E-3</v>
      </c>
      <c r="L30" s="3">
        <f t="shared" si="3"/>
        <v>5.0816430624999994E-3</v>
      </c>
    </row>
    <row r="399" spans="6:8">
      <c r="F399" s="4">
        <f>SUM(F2:F398)</f>
        <v>4.8441581670205242E-4</v>
      </c>
      <c r="G399" s="4">
        <f>SUM(G2:G398)</f>
        <v>3.9344099999999996E-4</v>
      </c>
      <c r="H399" s="4">
        <f>SUM(H2:H398)</f>
        <v>9.9683100000000011E-4</v>
      </c>
    </row>
    <row r="400" spans="6:8">
      <c r="F400" s="3">
        <f>F399*F399</f>
        <v>2.3465868347111644E-7</v>
      </c>
      <c r="G400" s="3">
        <f>G399*G399</f>
        <v>1.5479582048099998E-7</v>
      </c>
      <c r="H400" s="3">
        <f>H399*H399</f>
        <v>9.9367204256100022E-7</v>
      </c>
    </row>
  </sheetData>
  <phoneticPr fontId="2" type="noConversion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81BD8-3F3B-344A-908C-3A7156CB4CE7}">
  <sheetPr codeName="Sheet10"/>
  <dimension ref="A1:P401"/>
  <sheetViews>
    <sheetView workbookViewId="0">
      <selection activeCell="A2" sqref="A2"/>
    </sheetView>
  </sheetViews>
  <sheetFormatPr baseColWidth="10" defaultRowHeight="15"/>
  <cols>
    <col min="1" max="1" width="19.6640625" style="3" customWidth="1"/>
    <col min="2" max="2" width="16.6640625" style="3" customWidth="1"/>
    <col min="3" max="3" width="15.5" style="3" customWidth="1"/>
    <col min="4" max="5" width="10.83203125" style="3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115</v>
      </c>
      <c r="B2" s="3" t="s">
        <v>116</v>
      </c>
      <c r="C2" s="3" t="s">
        <v>117</v>
      </c>
      <c r="D2" s="3" t="s">
        <v>15</v>
      </c>
      <c r="E2" s="3">
        <v>1</v>
      </c>
      <c r="F2" s="4">
        <f t="shared" ref="F2:F7" si="0">E2/28260</f>
        <v>3.5385704175513094E-5</v>
      </c>
      <c r="L2" s="3" t="s">
        <v>16</v>
      </c>
    </row>
    <row r="3" spans="1:12">
      <c r="A3" s="3" t="s">
        <v>115</v>
      </c>
      <c r="B3" s="3" t="s">
        <v>118</v>
      </c>
      <c r="C3" s="3" t="s">
        <v>119</v>
      </c>
      <c r="D3" s="3" t="s">
        <v>15</v>
      </c>
      <c r="E3" s="3">
        <v>1</v>
      </c>
      <c r="F3" s="4">
        <f t="shared" si="0"/>
        <v>3.5385704175513094E-5</v>
      </c>
      <c r="L3" s="3" t="s">
        <v>16</v>
      </c>
    </row>
    <row r="4" spans="1:12">
      <c r="A4" s="3" t="s">
        <v>115</v>
      </c>
      <c r="B4" s="3" t="s">
        <v>120</v>
      </c>
      <c r="C4" s="3" t="s">
        <v>121</v>
      </c>
      <c r="D4" s="3" t="s">
        <v>15</v>
      </c>
      <c r="E4" s="3">
        <v>1</v>
      </c>
      <c r="F4" s="4">
        <f t="shared" si="0"/>
        <v>3.5385704175513094E-5</v>
      </c>
      <c r="L4" s="3" t="s">
        <v>21</v>
      </c>
    </row>
    <row r="5" spans="1:12">
      <c r="A5" s="3" t="s">
        <v>115</v>
      </c>
      <c r="B5" s="3" t="s">
        <v>122</v>
      </c>
      <c r="C5" s="3" t="s">
        <v>123</v>
      </c>
      <c r="D5" s="3" t="s">
        <v>15</v>
      </c>
      <c r="E5" s="3">
        <v>1</v>
      </c>
      <c r="F5" s="4">
        <f t="shared" si="0"/>
        <v>3.5385704175513094E-5</v>
      </c>
      <c r="G5" s="3">
        <v>0</v>
      </c>
      <c r="H5" s="3">
        <v>1.6249999999999999E-5</v>
      </c>
      <c r="L5" s="3" t="s">
        <v>21</v>
      </c>
    </row>
    <row r="6" spans="1:12">
      <c r="A6" s="3" t="s">
        <v>115</v>
      </c>
      <c r="B6" s="3" t="s">
        <v>17</v>
      </c>
      <c r="C6" s="3" t="s">
        <v>124</v>
      </c>
      <c r="D6" s="3" t="s">
        <v>15</v>
      </c>
      <c r="E6" s="3">
        <v>1</v>
      </c>
      <c r="F6" s="4">
        <f t="shared" si="0"/>
        <v>3.5385704175513094E-5</v>
      </c>
      <c r="L6" s="3" t="s">
        <v>125</v>
      </c>
    </row>
    <row r="7" spans="1:12">
      <c r="A7" s="3" t="s">
        <v>115</v>
      </c>
      <c r="B7" s="3" t="s">
        <v>126</v>
      </c>
      <c r="C7" s="3" t="s">
        <v>127</v>
      </c>
      <c r="D7" s="3" t="s">
        <v>15</v>
      </c>
      <c r="E7" s="3">
        <v>2</v>
      </c>
      <c r="F7" s="4">
        <f t="shared" si="0"/>
        <v>7.0771408351026188E-5</v>
      </c>
      <c r="L7" s="3" t="s">
        <v>16</v>
      </c>
    </row>
    <row r="8" spans="1:12">
      <c r="A8" s="3" t="s">
        <v>115</v>
      </c>
      <c r="B8" s="3" t="s">
        <v>128</v>
      </c>
      <c r="C8" s="3" t="s">
        <v>129</v>
      </c>
      <c r="I8" s="3" t="s">
        <v>24</v>
      </c>
      <c r="J8" s="3" t="s">
        <v>25</v>
      </c>
    </row>
    <row r="9" spans="1:12">
      <c r="A9" s="3" t="s">
        <v>115</v>
      </c>
      <c r="B9" s="3" t="s">
        <v>17</v>
      </c>
      <c r="C9" s="3" t="s">
        <v>130</v>
      </c>
      <c r="I9" s="3" t="s">
        <v>24</v>
      </c>
      <c r="J9" s="3" t="s">
        <v>25</v>
      </c>
    </row>
    <row r="10" spans="1:12">
      <c r="A10" s="3" t="s">
        <v>115</v>
      </c>
      <c r="B10" s="3" t="s">
        <v>131</v>
      </c>
      <c r="C10" s="3" t="s">
        <v>132</v>
      </c>
      <c r="G10" s="3">
        <v>8.9730000000000003E-6</v>
      </c>
      <c r="H10" s="3">
        <v>8.1329999999999999E-6</v>
      </c>
      <c r="L10" s="3" t="s">
        <v>16</v>
      </c>
    </row>
    <row r="11" spans="1:12">
      <c r="A11" s="3" t="s">
        <v>115</v>
      </c>
      <c r="B11" s="3" t="s">
        <v>133</v>
      </c>
      <c r="C11" s="3" t="s">
        <v>134</v>
      </c>
      <c r="G11" s="3">
        <v>8.9549999999999998E-6</v>
      </c>
      <c r="H11" s="3">
        <v>4.0620000000000002E-6</v>
      </c>
      <c r="L11" s="3" t="s">
        <v>16</v>
      </c>
    </row>
    <row r="12" spans="1:12">
      <c r="A12" s="3" t="s">
        <v>115</v>
      </c>
      <c r="B12" s="3" t="s">
        <v>135</v>
      </c>
      <c r="C12" s="3" t="s">
        <v>136</v>
      </c>
      <c r="G12" s="3">
        <v>0</v>
      </c>
      <c r="H12" s="3">
        <v>4.0609999999999997E-6</v>
      </c>
      <c r="L12" s="3" t="s">
        <v>16</v>
      </c>
    </row>
    <row r="13" spans="1:12">
      <c r="A13" s="3" t="s">
        <v>115</v>
      </c>
      <c r="B13" s="3" t="s">
        <v>137</v>
      </c>
      <c r="C13" s="3" t="s">
        <v>138</v>
      </c>
      <c r="G13" s="3">
        <v>8.952E-6</v>
      </c>
      <c r="H13" s="3">
        <v>4.0609999999999997E-6</v>
      </c>
      <c r="L13" s="3" t="s">
        <v>16</v>
      </c>
    </row>
    <row r="14" spans="1:12">
      <c r="A14" s="3" t="s">
        <v>115</v>
      </c>
      <c r="B14" s="3" t="s">
        <v>139</v>
      </c>
      <c r="C14" s="3" t="s">
        <v>140</v>
      </c>
      <c r="G14" s="3">
        <v>0</v>
      </c>
      <c r="H14" s="3">
        <v>3.2320000000000002E-5</v>
      </c>
      <c r="L14" s="3" t="s">
        <v>16</v>
      </c>
    </row>
    <row r="15" spans="1:12">
      <c r="A15" s="3" t="s">
        <v>115</v>
      </c>
      <c r="B15" s="3" t="s">
        <v>17</v>
      </c>
      <c r="C15" s="3" t="s">
        <v>141</v>
      </c>
      <c r="G15" s="3">
        <v>9.003E-6</v>
      </c>
      <c r="H15" s="3">
        <v>4.0720000000000001E-6</v>
      </c>
      <c r="L15" s="3" t="s">
        <v>35</v>
      </c>
    </row>
    <row r="16" spans="1:12">
      <c r="A16" s="3" t="s">
        <v>115</v>
      </c>
      <c r="B16" s="3" t="s">
        <v>17</v>
      </c>
      <c r="C16" s="3" t="s">
        <v>142</v>
      </c>
      <c r="G16" s="3">
        <v>0</v>
      </c>
      <c r="H16" s="3">
        <v>4.0620000000000002E-6</v>
      </c>
      <c r="L16" s="3" t="s">
        <v>35</v>
      </c>
    </row>
    <row r="17" spans="1:16">
      <c r="A17" s="3" t="s">
        <v>115</v>
      </c>
      <c r="B17" s="3" t="s">
        <v>17</v>
      </c>
      <c r="C17" s="3" t="s">
        <v>143</v>
      </c>
      <c r="G17" s="3">
        <v>0</v>
      </c>
      <c r="H17" s="3">
        <v>1.083E-5</v>
      </c>
      <c r="L17" s="3" t="s">
        <v>35</v>
      </c>
    </row>
    <row r="18" spans="1:16">
      <c r="A18" s="3" t="s">
        <v>115</v>
      </c>
      <c r="B18" s="3" t="s">
        <v>17</v>
      </c>
      <c r="C18" s="3" t="s">
        <v>144</v>
      </c>
      <c r="G18" s="3">
        <v>6.6710000000000003E-5</v>
      </c>
      <c r="H18" s="3">
        <v>3.2329999999999997E-5</v>
      </c>
      <c r="L18" s="3" t="s">
        <v>35</v>
      </c>
    </row>
    <row r="19" spans="1:16">
      <c r="A19" s="3" t="s">
        <v>115</v>
      </c>
      <c r="B19" s="3" t="s">
        <v>17</v>
      </c>
      <c r="C19" s="3" t="s">
        <v>145</v>
      </c>
      <c r="G19" s="3">
        <v>0</v>
      </c>
      <c r="H19" s="3">
        <v>4.0640000000000004E-6</v>
      </c>
      <c r="L19" s="3" t="s">
        <v>75</v>
      </c>
    </row>
    <row r="20" spans="1:16">
      <c r="A20" s="3" t="s">
        <v>115</v>
      </c>
      <c r="B20" s="3" t="s">
        <v>17</v>
      </c>
      <c r="C20" s="3" t="s">
        <v>146</v>
      </c>
      <c r="G20" s="3">
        <v>0</v>
      </c>
      <c r="H20" s="3">
        <v>4.0609999999999997E-6</v>
      </c>
      <c r="L20" s="3" t="s">
        <v>75</v>
      </c>
    </row>
    <row r="21" spans="1:16">
      <c r="A21" s="3" t="s">
        <v>115</v>
      </c>
      <c r="B21" s="3" t="s">
        <v>17</v>
      </c>
      <c r="C21" s="3" t="s">
        <v>147</v>
      </c>
      <c r="G21" s="3">
        <v>0</v>
      </c>
      <c r="H21" s="3">
        <v>4.065E-6</v>
      </c>
      <c r="L21" s="3" t="s">
        <v>75</v>
      </c>
    </row>
    <row r="25" spans="1:16">
      <c r="C25" s="5" t="s">
        <v>148</v>
      </c>
      <c r="E25" s="3">
        <f>SUM(E2:E24)</f>
        <v>7</v>
      </c>
      <c r="F25" s="3">
        <f t="shared" ref="F25:H25" si="1">SUM(F2:F24)</f>
        <v>2.4769992922859163E-4</v>
      </c>
      <c r="G25" s="3">
        <f t="shared" si="1"/>
        <v>1.02593E-4</v>
      </c>
      <c r="H25" s="3">
        <f t="shared" si="1"/>
        <v>1.3237100000000002E-4</v>
      </c>
      <c r="M25" s="6" t="s">
        <v>37</v>
      </c>
      <c r="O25" s="5" t="s">
        <v>38</v>
      </c>
      <c r="P25" s="5" t="s">
        <v>39</v>
      </c>
    </row>
    <row r="26" spans="1:16">
      <c r="M26" s="7"/>
      <c r="O26" s="3">
        <v>111710</v>
      </c>
      <c r="P26" s="3">
        <v>246260</v>
      </c>
    </row>
    <row r="27" spans="1:16">
      <c r="M27" s="11"/>
      <c r="O27" s="3">
        <f>O26*G25</f>
        <v>11.46066403</v>
      </c>
      <c r="P27" s="3">
        <f>P26*H25</f>
        <v>32.597682460000009</v>
      </c>
    </row>
    <row r="28" spans="1:16">
      <c r="F28" s="3">
        <v>2.477E-4</v>
      </c>
      <c r="G28" s="3">
        <v>9.9593999999999995E-5</v>
      </c>
      <c r="H28" s="3">
        <v>5.1029000000000005E-4</v>
      </c>
      <c r="J28" s="3">
        <f>F28*F28*100000</f>
        <v>6.1355289999999998E-3</v>
      </c>
      <c r="K28" s="3">
        <f t="shared" ref="K28:L28" si="2">G28*G28*100000</f>
        <v>9.9189648359999981E-4</v>
      </c>
      <c r="L28" s="3">
        <f t="shared" si="2"/>
        <v>2.6039588410000005E-2</v>
      </c>
      <c r="O28" s="5" t="s">
        <v>40</v>
      </c>
    </row>
    <row r="29" spans="1:16">
      <c r="J29" s="10"/>
      <c r="O29" s="3" t="s">
        <v>149</v>
      </c>
    </row>
    <row r="30" spans="1:16">
      <c r="F30" s="3">
        <v>9.8468999999999995E-5</v>
      </c>
      <c r="G30" s="3">
        <v>4.9156000000000002E-5</v>
      </c>
      <c r="H30" s="3">
        <v>1.7618199999999999E-4</v>
      </c>
      <c r="J30" s="3">
        <f>F30*F30*100000</f>
        <v>9.6961439609999985E-4</v>
      </c>
      <c r="K30" s="3">
        <f t="shared" ref="K30:L30" si="3">G30*G30*100000</f>
        <v>2.4163123360000001E-4</v>
      </c>
      <c r="L30" s="3">
        <f t="shared" si="3"/>
        <v>3.1040097123999997E-3</v>
      </c>
      <c r="O30" s="3">
        <v>28260</v>
      </c>
    </row>
    <row r="31" spans="1:16">
      <c r="J31" s="10"/>
      <c r="O31" s="3">
        <v>7</v>
      </c>
    </row>
    <row r="32" spans="1:16">
      <c r="F32" s="3">
        <v>1.34005E-4</v>
      </c>
      <c r="G32" s="3">
        <v>9.2244000000000007E-5</v>
      </c>
      <c r="H32" s="3">
        <v>1.8818700000000001E-4</v>
      </c>
      <c r="J32" s="3">
        <f>F32*F32*100000</f>
        <v>1.7957340025000002E-3</v>
      </c>
      <c r="K32" s="3">
        <f t="shared" ref="K32:L32" si="4">G32*G32*100000</f>
        <v>8.508955536000001E-4</v>
      </c>
      <c r="L32" s="3">
        <f t="shared" si="4"/>
        <v>3.5414346968999999E-3</v>
      </c>
    </row>
    <row r="400" spans="6:8">
      <c r="F400" s="4">
        <f>SUM(F1:F399)</f>
        <v>9.7557385845718325E-4</v>
      </c>
      <c r="G400" s="4">
        <f t="shared" ref="G400:H400" si="5">SUM(G1:G399)</f>
        <v>4.4618000000000001E-4</v>
      </c>
      <c r="H400" s="4">
        <f t="shared" si="5"/>
        <v>1.1394010000000002E-3</v>
      </c>
    </row>
    <row r="401" spans="6:8">
      <c r="F401" s="3">
        <f>F400*F400</f>
        <v>9.5174435330503624E-7</v>
      </c>
      <c r="G401" s="3">
        <f t="shared" ref="G401:H401" si="6">G400*G400</f>
        <v>1.9907659240000001E-7</v>
      </c>
      <c r="H401" s="3">
        <f t="shared" si="6"/>
        <v>1.2982346388010003E-6</v>
      </c>
    </row>
  </sheetData>
  <phoneticPr fontId="2" type="noConversion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BD911-396A-F04C-A153-A313BBE2D7FD}">
  <sheetPr codeName="Sheet1"/>
  <dimension ref="A1:P401"/>
  <sheetViews>
    <sheetView workbookViewId="0">
      <selection activeCell="A2" sqref="A2"/>
    </sheetView>
  </sheetViews>
  <sheetFormatPr baseColWidth="10" defaultRowHeight="15"/>
  <cols>
    <col min="1" max="1" width="19.5" style="3" customWidth="1"/>
    <col min="2" max="2" width="17.6640625" style="3" customWidth="1"/>
    <col min="3" max="3" width="14.6640625" style="3" customWidth="1"/>
    <col min="4" max="5" width="10.83203125" style="3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150</v>
      </c>
      <c r="B2" s="3" t="s">
        <v>151</v>
      </c>
      <c r="C2" s="3" t="s">
        <v>152</v>
      </c>
      <c r="D2" s="3" t="s">
        <v>15</v>
      </c>
      <c r="E2" s="3">
        <v>1</v>
      </c>
      <c r="F2" s="4">
        <f>E2/28260</f>
        <v>3.5385704175513094E-5</v>
      </c>
      <c r="L2" s="3" t="s">
        <v>16</v>
      </c>
    </row>
    <row r="3" spans="1:12">
      <c r="A3" s="3" t="s">
        <v>150</v>
      </c>
      <c r="B3" s="3" t="s">
        <v>153</v>
      </c>
      <c r="C3" s="3" t="s">
        <v>154</v>
      </c>
      <c r="D3" s="3" t="s">
        <v>15</v>
      </c>
      <c r="E3" s="3">
        <v>1</v>
      </c>
      <c r="F3" s="4">
        <f>E3/28260</f>
        <v>3.5385704175513094E-5</v>
      </c>
      <c r="L3" s="3" t="s">
        <v>16</v>
      </c>
    </row>
    <row r="4" spans="1:12">
      <c r="A4" s="3" t="s">
        <v>150</v>
      </c>
      <c r="B4" s="3" t="s">
        <v>155</v>
      </c>
      <c r="C4" s="3" t="s">
        <v>156</v>
      </c>
      <c r="D4" s="3" t="s">
        <v>15</v>
      </c>
      <c r="E4" s="3">
        <v>1</v>
      </c>
      <c r="F4" s="4">
        <f>E4/28260</f>
        <v>3.5385704175513094E-5</v>
      </c>
      <c r="L4" s="3" t="s">
        <v>16</v>
      </c>
    </row>
    <row r="5" spans="1:12">
      <c r="A5" s="3" t="s">
        <v>150</v>
      </c>
      <c r="B5" s="3" t="s">
        <v>157</v>
      </c>
      <c r="C5" s="3" t="s">
        <v>158</v>
      </c>
      <c r="I5" s="3" t="s">
        <v>24</v>
      </c>
      <c r="J5" s="3" t="s">
        <v>25</v>
      </c>
    </row>
    <row r="6" spans="1:12">
      <c r="A6" s="3" t="s">
        <v>150</v>
      </c>
      <c r="B6" s="3" t="s">
        <v>17</v>
      </c>
      <c r="C6" s="3" t="s">
        <v>159</v>
      </c>
      <c r="I6" s="3" t="s">
        <v>24</v>
      </c>
      <c r="J6" s="3" t="s">
        <v>25</v>
      </c>
    </row>
    <row r="7" spans="1:12">
      <c r="A7" s="3" t="s">
        <v>150</v>
      </c>
      <c r="B7" s="3" t="s">
        <v>160</v>
      </c>
      <c r="C7" s="3" t="s">
        <v>161</v>
      </c>
      <c r="G7" s="3">
        <v>8.9509999999999995E-6</v>
      </c>
      <c r="H7" s="3">
        <v>4.0609999999999997E-6</v>
      </c>
      <c r="I7" s="3" t="s">
        <v>24</v>
      </c>
      <c r="J7" s="3" t="s">
        <v>25</v>
      </c>
    </row>
    <row r="8" spans="1:12">
      <c r="A8" s="3" t="s">
        <v>150</v>
      </c>
      <c r="B8" s="3" t="s">
        <v>162</v>
      </c>
      <c r="C8" s="3" t="s">
        <v>163</v>
      </c>
      <c r="I8" s="3" t="s">
        <v>24</v>
      </c>
      <c r="J8" s="3" t="s">
        <v>25</v>
      </c>
    </row>
    <row r="9" spans="1:12">
      <c r="A9" s="3" t="s">
        <v>150</v>
      </c>
      <c r="B9" s="3" t="s">
        <v>164</v>
      </c>
      <c r="C9" s="3" t="s">
        <v>165</v>
      </c>
      <c r="G9" s="3">
        <v>0</v>
      </c>
      <c r="H9" s="3">
        <v>1.5299999999999999E-5</v>
      </c>
      <c r="I9" s="3" t="s">
        <v>24</v>
      </c>
    </row>
    <row r="10" spans="1:12">
      <c r="A10" s="3" t="s">
        <v>150</v>
      </c>
      <c r="B10" s="3" t="s">
        <v>166</v>
      </c>
      <c r="C10" s="3" t="s">
        <v>167</v>
      </c>
      <c r="G10" s="3">
        <v>8.952E-6</v>
      </c>
      <c r="H10" s="3">
        <v>4.0609999999999997E-6</v>
      </c>
      <c r="I10" s="3" t="s">
        <v>24</v>
      </c>
    </row>
    <row r="11" spans="1:12">
      <c r="A11" s="3" t="s">
        <v>150</v>
      </c>
      <c r="B11" s="3" t="s">
        <v>168</v>
      </c>
      <c r="C11" s="3" t="s">
        <v>169</v>
      </c>
      <c r="G11" s="3">
        <v>1.7039999999999999E-5</v>
      </c>
      <c r="H11" s="3">
        <v>7.5900000000000002E-6</v>
      </c>
      <c r="L11" s="3" t="s">
        <v>16</v>
      </c>
    </row>
    <row r="12" spans="1:12">
      <c r="A12" s="3" t="s">
        <v>150</v>
      </c>
      <c r="B12" s="3" t="s">
        <v>170</v>
      </c>
      <c r="C12" s="3" t="s">
        <v>171</v>
      </c>
      <c r="G12" s="3">
        <v>0</v>
      </c>
      <c r="H12" s="3">
        <v>4.1989999999999999E-6</v>
      </c>
      <c r="L12" s="3" t="s">
        <v>16</v>
      </c>
    </row>
    <row r="13" spans="1:12">
      <c r="A13" s="3" t="s">
        <v>150</v>
      </c>
      <c r="B13" s="3" t="s">
        <v>172</v>
      </c>
      <c r="C13" s="3" t="s">
        <v>173</v>
      </c>
      <c r="G13" s="3">
        <v>1.0740000000000001E-5</v>
      </c>
      <c r="H13" s="3">
        <v>4.6940000000000003E-6</v>
      </c>
      <c r="L13" s="3" t="s">
        <v>16</v>
      </c>
    </row>
    <row r="14" spans="1:12">
      <c r="A14" s="3" t="s">
        <v>150</v>
      </c>
      <c r="B14" s="3" t="s">
        <v>174</v>
      </c>
      <c r="C14" s="3" t="s">
        <v>175</v>
      </c>
      <c r="G14" s="3">
        <v>0</v>
      </c>
      <c r="H14" s="3">
        <v>4.0620000000000002E-6</v>
      </c>
      <c r="L14" s="3" t="s">
        <v>16</v>
      </c>
    </row>
    <row r="15" spans="1:12">
      <c r="A15" s="3" t="s">
        <v>150</v>
      </c>
      <c r="B15" s="3" t="s">
        <v>176</v>
      </c>
      <c r="C15" s="3" t="s">
        <v>177</v>
      </c>
      <c r="G15" s="3">
        <v>0</v>
      </c>
      <c r="H15" s="3">
        <v>4.0609999999999997E-6</v>
      </c>
      <c r="L15" s="3" t="s">
        <v>16</v>
      </c>
    </row>
    <row r="16" spans="1:12">
      <c r="A16" s="3" t="s">
        <v>150</v>
      </c>
      <c r="B16" s="3" t="s">
        <v>178</v>
      </c>
      <c r="C16" s="3" t="s">
        <v>179</v>
      </c>
      <c r="G16" s="3">
        <v>8.952E-6</v>
      </c>
      <c r="H16" s="3">
        <v>4.0609999999999997E-6</v>
      </c>
      <c r="L16" s="3" t="s">
        <v>16</v>
      </c>
    </row>
    <row r="17" spans="1:16">
      <c r="A17" s="3" t="s">
        <v>150</v>
      </c>
      <c r="B17" s="3" t="s">
        <v>180</v>
      </c>
      <c r="C17" s="3" t="s">
        <v>181</v>
      </c>
      <c r="G17" s="3">
        <v>3.5809999999999998E-5</v>
      </c>
      <c r="H17" s="3">
        <v>1.624E-5</v>
      </c>
      <c r="L17" s="3" t="s">
        <v>16</v>
      </c>
    </row>
    <row r="18" spans="1:16">
      <c r="A18" s="3" t="s">
        <v>150</v>
      </c>
      <c r="B18" s="3" t="s">
        <v>182</v>
      </c>
      <c r="C18" s="3" t="s">
        <v>183</v>
      </c>
      <c r="G18" s="3">
        <v>0</v>
      </c>
      <c r="H18" s="3">
        <v>4.0609999999999997E-6</v>
      </c>
      <c r="L18" s="3" t="s">
        <v>16</v>
      </c>
    </row>
    <row r="19" spans="1:16">
      <c r="A19" s="3" t="s">
        <v>150</v>
      </c>
      <c r="B19" s="3" t="s">
        <v>182</v>
      </c>
      <c r="C19" s="3" t="s">
        <v>184</v>
      </c>
      <c r="G19" s="3">
        <v>0</v>
      </c>
      <c r="H19" s="3">
        <v>4.0609999999999997E-6</v>
      </c>
      <c r="L19" s="3" t="s">
        <v>16</v>
      </c>
    </row>
    <row r="20" spans="1:16">
      <c r="A20" s="3" t="s">
        <v>150</v>
      </c>
      <c r="B20" s="3" t="s">
        <v>185</v>
      </c>
      <c r="C20" s="3" t="s">
        <v>186</v>
      </c>
      <c r="G20" s="3">
        <v>0</v>
      </c>
      <c r="H20" s="3">
        <v>4.0609999999999997E-6</v>
      </c>
      <c r="L20" s="3" t="s">
        <v>16</v>
      </c>
    </row>
    <row r="21" spans="1:16">
      <c r="A21" s="3" t="s">
        <v>187</v>
      </c>
      <c r="B21" s="3" t="s">
        <v>17</v>
      </c>
      <c r="C21" s="3" t="s">
        <v>188</v>
      </c>
      <c r="G21" s="3">
        <v>0</v>
      </c>
      <c r="H21" s="3">
        <v>4.0609999999999997E-6</v>
      </c>
      <c r="L21" s="3" t="s">
        <v>35</v>
      </c>
    </row>
    <row r="22" spans="1:16">
      <c r="A22" s="3" t="s">
        <v>189</v>
      </c>
      <c r="B22" s="3" t="s">
        <v>17</v>
      </c>
      <c r="C22" s="3" t="s">
        <v>190</v>
      </c>
      <c r="G22" s="3">
        <v>0</v>
      </c>
      <c r="H22" s="3">
        <v>4.0640000000000004E-6</v>
      </c>
      <c r="L22" s="3" t="s">
        <v>75</v>
      </c>
    </row>
    <row r="26" spans="1:16">
      <c r="C26" s="5" t="s">
        <v>148</v>
      </c>
      <c r="E26" s="3">
        <f>SUM(E2:E25)</f>
        <v>3</v>
      </c>
      <c r="F26" s="3">
        <f t="shared" ref="F26:H26" si="0">SUM(F2:F25)</f>
        <v>1.0615711252653928E-4</v>
      </c>
      <c r="G26" s="3">
        <f t="shared" si="0"/>
        <v>9.0445000000000006E-5</v>
      </c>
      <c r="H26" s="3">
        <f t="shared" si="0"/>
        <v>8.8636999999999999E-5</v>
      </c>
      <c r="M26" s="6" t="s">
        <v>37</v>
      </c>
      <c r="O26" s="5" t="s">
        <v>38</v>
      </c>
      <c r="P26" s="5" t="s">
        <v>39</v>
      </c>
    </row>
    <row r="27" spans="1:16">
      <c r="M27" s="7"/>
      <c r="O27" s="3">
        <v>117388</v>
      </c>
      <c r="P27" s="3">
        <v>263516</v>
      </c>
    </row>
    <row r="28" spans="1:16">
      <c r="M28" s="11"/>
      <c r="O28" s="3">
        <f>O27*G26</f>
        <v>10.61715766</v>
      </c>
      <c r="P28" s="3">
        <f>P27*H26</f>
        <v>23.357267692000001</v>
      </c>
    </row>
    <row r="29" spans="1:16">
      <c r="F29" s="3">
        <v>1.0615699999999999E-4</v>
      </c>
      <c r="G29" s="3">
        <v>2.1892999999999999E-5</v>
      </c>
      <c r="H29" s="3">
        <v>3.1020400000000001E-4</v>
      </c>
      <c r="J29" s="3">
        <f>F29*F29*100000</f>
        <v>1.1269308648999999E-3</v>
      </c>
      <c r="K29" s="3">
        <f t="shared" ref="K29:L29" si="1">G29*G29*100000</f>
        <v>4.7930344899999989E-5</v>
      </c>
      <c r="L29" s="3">
        <f t="shared" si="1"/>
        <v>9.6226521616000014E-3</v>
      </c>
      <c r="O29" s="5" t="s">
        <v>40</v>
      </c>
    </row>
    <row r="30" spans="1:16">
      <c r="O30" s="3" t="s">
        <v>149</v>
      </c>
    </row>
    <row r="31" spans="1:16">
      <c r="F31" s="3">
        <v>9.3706E-5</v>
      </c>
      <c r="G31" s="3">
        <v>4.6779000000000001E-5</v>
      </c>
      <c r="H31" s="3">
        <v>1.6766E-4</v>
      </c>
      <c r="J31" s="3">
        <f>F31*F31*100000</f>
        <v>8.7808144360000001E-4</v>
      </c>
      <c r="K31" s="3">
        <f t="shared" ref="K31:L31" si="2">G31*G31*100000</f>
        <v>2.1882748410000002E-4</v>
      </c>
      <c r="L31" s="3">
        <f t="shared" si="2"/>
        <v>2.81098756E-3</v>
      </c>
      <c r="O31" s="3">
        <v>28260</v>
      </c>
    </row>
    <row r="32" spans="1:16">
      <c r="O32" s="3">
        <v>3</v>
      </c>
    </row>
    <row r="33" spans="6:12">
      <c r="F33" s="3">
        <v>8.7280999999999993E-5</v>
      </c>
      <c r="G33" s="3">
        <v>5.533E-5</v>
      </c>
      <c r="H33" s="3">
        <v>1.3096200000000001E-4</v>
      </c>
      <c r="J33" s="3">
        <f>F33*F33*100000</f>
        <v>7.6179729609999992E-4</v>
      </c>
      <c r="K33" s="3">
        <f t="shared" ref="K33:L33" si="3">G33*G33*100000</f>
        <v>3.0614089000000001E-4</v>
      </c>
      <c r="L33" s="3">
        <f t="shared" si="3"/>
        <v>1.7151045444000004E-3</v>
      </c>
    </row>
    <row r="400" spans="6:8">
      <c r="F400" s="4">
        <f>SUM(F1:F399)</f>
        <v>4.9945822505307854E-4</v>
      </c>
      <c r="G400" s="4">
        <f t="shared" ref="G400:H400" si="4">SUM(G1:G399)</f>
        <v>3.0489199999999997E-4</v>
      </c>
      <c r="H400" s="4">
        <f t="shared" si="4"/>
        <v>7.8609999999999997E-4</v>
      </c>
    </row>
    <row r="401" spans="6:8">
      <c r="F401" s="3">
        <f>F400*F400</f>
        <v>2.4945851857317167E-7</v>
      </c>
      <c r="G401" s="3">
        <f t="shared" ref="G401:H401" si="5">G400*G400</f>
        <v>9.2959131663999984E-8</v>
      </c>
      <c r="H401" s="3">
        <f t="shared" si="5"/>
        <v>6.1795320999999994E-7</v>
      </c>
    </row>
  </sheetData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88D30-1DA5-9B48-BBEE-139CDEC4F8E5}">
  <sheetPr codeName="Sheet11"/>
  <dimension ref="A1:P401"/>
  <sheetViews>
    <sheetView workbookViewId="0">
      <selection activeCell="A2" sqref="A2"/>
    </sheetView>
  </sheetViews>
  <sheetFormatPr baseColWidth="10" defaultRowHeight="15"/>
  <cols>
    <col min="1" max="1" width="20.5" style="3" customWidth="1"/>
    <col min="2" max="2" width="16.33203125" style="3" customWidth="1"/>
    <col min="3" max="3" width="16.1640625" style="3" customWidth="1"/>
    <col min="4" max="5" width="10.83203125" style="3"/>
    <col min="6" max="8" width="12" style="3" bestFit="1" customWidth="1"/>
    <col min="9" max="10" width="10.83203125" style="3"/>
    <col min="11" max="11" width="12" style="3" bestFit="1" customWidth="1"/>
    <col min="12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191</v>
      </c>
      <c r="B2" s="3" t="s">
        <v>192</v>
      </c>
      <c r="C2" s="3" t="s">
        <v>193</v>
      </c>
      <c r="D2" s="3" t="s">
        <v>15</v>
      </c>
      <c r="E2" s="3">
        <v>1</v>
      </c>
      <c r="F2" s="4">
        <f>E2/28260</f>
        <v>3.5385704175513094E-5</v>
      </c>
      <c r="L2" s="3" t="s">
        <v>16</v>
      </c>
    </row>
    <row r="3" spans="1:12">
      <c r="A3" s="3" t="s">
        <v>191</v>
      </c>
      <c r="B3" s="3" t="s">
        <v>194</v>
      </c>
      <c r="C3" s="3" t="s">
        <v>195</v>
      </c>
      <c r="D3" s="3" t="s">
        <v>15</v>
      </c>
      <c r="E3" s="3">
        <v>1</v>
      </c>
      <c r="F3" s="4">
        <f>E3/28260</f>
        <v>3.5385704175513094E-5</v>
      </c>
      <c r="L3" s="3" t="s">
        <v>21</v>
      </c>
    </row>
    <row r="4" spans="1:12">
      <c r="A4" s="3" t="s">
        <v>191</v>
      </c>
      <c r="B4" s="3" t="s">
        <v>17</v>
      </c>
      <c r="C4" s="3" t="s">
        <v>196</v>
      </c>
      <c r="D4" s="3" t="s">
        <v>15</v>
      </c>
      <c r="E4" s="3">
        <v>1</v>
      </c>
      <c r="F4" s="4">
        <f>E4/28260</f>
        <v>3.5385704175513094E-5</v>
      </c>
      <c r="L4" s="3" t="s">
        <v>125</v>
      </c>
    </row>
    <row r="5" spans="1:12">
      <c r="A5" s="3" t="s">
        <v>191</v>
      </c>
      <c r="B5" s="3" t="s">
        <v>197</v>
      </c>
      <c r="C5" s="3" t="s">
        <v>198</v>
      </c>
      <c r="I5" s="3" t="s">
        <v>24</v>
      </c>
      <c r="J5" s="3" t="s">
        <v>25</v>
      </c>
    </row>
    <row r="6" spans="1:12">
      <c r="A6" s="3" t="s">
        <v>191</v>
      </c>
      <c r="B6" s="3" t="s">
        <v>199</v>
      </c>
      <c r="C6" s="3" t="s">
        <v>200</v>
      </c>
      <c r="G6" s="3">
        <v>0</v>
      </c>
      <c r="H6" s="3">
        <v>4.0640000000000004E-6</v>
      </c>
      <c r="L6" s="3" t="s">
        <v>16</v>
      </c>
    </row>
    <row r="7" spans="1:12">
      <c r="A7" s="3" t="s">
        <v>191</v>
      </c>
      <c r="B7" s="3" t="s">
        <v>201</v>
      </c>
      <c r="C7" s="3" t="s">
        <v>202</v>
      </c>
      <c r="G7" s="3">
        <v>8.9630000000000004E-6</v>
      </c>
      <c r="H7" s="3">
        <v>4.0670000000000002E-6</v>
      </c>
      <c r="L7" s="3" t="s">
        <v>16</v>
      </c>
    </row>
    <row r="8" spans="1:12">
      <c r="A8" s="3" t="s">
        <v>191</v>
      </c>
      <c r="B8" s="3" t="s">
        <v>17</v>
      </c>
      <c r="C8" s="3" t="s">
        <v>203</v>
      </c>
      <c r="G8" s="3">
        <v>0</v>
      </c>
      <c r="H8" s="3">
        <v>6.781E-6</v>
      </c>
      <c r="L8" s="3" t="s">
        <v>16</v>
      </c>
    </row>
    <row r="9" spans="1:12">
      <c r="A9" s="3" t="s">
        <v>191</v>
      </c>
      <c r="B9" s="3" t="s">
        <v>17</v>
      </c>
      <c r="C9" s="3" t="s">
        <v>204</v>
      </c>
      <c r="G9" s="3">
        <v>8.9919999999999996E-6</v>
      </c>
      <c r="H9" s="3">
        <v>4.0799999999999999E-6</v>
      </c>
      <c r="L9" s="3" t="s">
        <v>35</v>
      </c>
    </row>
    <row r="10" spans="1:12">
      <c r="A10" s="3" t="s">
        <v>191</v>
      </c>
      <c r="B10" s="3" t="s">
        <v>17</v>
      </c>
      <c r="C10" s="3" t="s">
        <v>205</v>
      </c>
      <c r="G10" s="3">
        <v>0</v>
      </c>
      <c r="H10" s="3">
        <v>6.7839999999999998E-6</v>
      </c>
      <c r="L10" s="3" t="s">
        <v>35</v>
      </c>
    </row>
    <row r="11" spans="1:12">
      <c r="A11" s="3" t="s">
        <v>191</v>
      </c>
      <c r="B11" s="3" t="s">
        <v>17</v>
      </c>
      <c r="C11" s="3" t="s">
        <v>206</v>
      </c>
      <c r="G11" s="3">
        <v>0</v>
      </c>
      <c r="H11" s="3">
        <v>3.2289999999999997E-5</v>
      </c>
      <c r="L11" s="3" t="s">
        <v>35</v>
      </c>
    </row>
    <row r="12" spans="1:12">
      <c r="A12" s="3" t="s">
        <v>191</v>
      </c>
      <c r="B12" s="3" t="s">
        <v>17</v>
      </c>
      <c r="C12" s="3" t="s">
        <v>207</v>
      </c>
      <c r="G12" s="3">
        <v>6.6630000000000004E-5</v>
      </c>
      <c r="H12" s="3">
        <v>3.2289999999999997E-5</v>
      </c>
      <c r="L12" s="3" t="s">
        <v>35</v>
      </c>
    </row>
    <row r="13" spans="1:12">
      <c r="A13" s="3" t="s">
        <v>191</v>
      </c>
      <c r="B13" s="3" t="s">
        <v>17</v>
      </c>
      <c r="C13" s="3" t="s">
        <v>208</v>
      </c>
      <c r="G13" s="3">
        <v>8.9600000000000006E-6</v>
      </c>
      <c r="H13" s="3">
        <v>4.0690000000000003E-6</v>
      </c>
      <c r="L13" s="3" t="s">
        <v>75</v>
      </c>
    </row>
    <row r="14" spans="1:12">
      <c r="A14" s="3" t="s">
        <v>191</v>
      </c>
      <c r="B14" s="3" t="s">
        <v>17</v>
      </c>
      <c r="C14" s="3" t="s">
        <v>209</v>
      </c>
      <c r="G14" s="3">
        <v>0</v>
      </c>
      <c r="H14" s="3">
        <v>4.0690000000000003E-6</v>
      </c>
      <c r="L14" s="3" t="s">
        <v>75</v>
      </c>
    </row>
    <row r="18" spans="3:16">
      <c r="C18" s="5" t="s">
        <v>148</v>
      </c>
      <c r="E18" s="3">
        <f>SUM(E2:E14)</f>
        <v>3</v>
      </c>
      <c r="F18" s="3">
        <f t="shared" ref="F18:H18" si="0">SUM(F2:F14)</f>
        <v>1.0615711252653928E-4</v>
      </c>
      <c r="G18" s="3">
        <f t="shared" si="0"/>
        <v>9.3545E-5</v>
      </c>
      <c r="H18" s="3">
        <f t="shared" si="0"/>
        <v>9.8493999999999996E-5</v>
      </c>
      <c r="M18" s="6" t="s">
        <v>37</v>
      </c>
      <c r="O18" s="5" t="s">
        <v>38</v>
      </c>
      <c r="P18" s="5" t="s">
        <v>39</v>
      </c>
    </row>
    <row r="19" spans="3:16">
      <c r="M19" s="7"/>
      <c r="O19" s="3">
        <v>111570</v>
      </c>
      <c r="P19" s="3">
        <v>245892</v>
      </c>
    </row>
    <row r="20" spans="3:16">
      <c r="M20" s="11"/>
      <c r="O20" s="3">
        <f>O19*G18</f>
        <v>10.43681565</v>
      </c>
      <c r="P20" s="3">
        <f>P19*H18</f>
        <v>24.218886647999998</v>
      </c>
    </row>
    <row r="21" spans="3:16">
      <c r="F21" s="3">
        <v>1.0615699999999999E-4</v>
      </c>
      <c r="G21" s="3">
        <v>2.1892999999999999E-5</v>
      </c>
      <c r="H21" s="3">
        <v>3.1020400000000001E-4</v>
      </c>
      <c r="J21" s="3">
        <f>F21*F21*100000</f>
        <v>1.1269308648999999E-3</v>
      </c>
      <c r="K21" s="12">
        <f t="shared" ref="K21:L21" si="1">G21*G21*100000</f>
        <v>4.7930344899999989E-5</v>
      </c>
      <c r="L21" s="3">
        <f t="shared" si="1"/>
        <v>9.6226521616000014E-3</v>
      </c>
      <c r="O21" s="5" t="s">
        <v>40</v>
      </c>
    </row>
    <row r="22" spans="3:16">
      <c r="O22" s="3" t="s">
        <v>149</v>
      </c>
    </row>
    <row r="23" spans="3:16">
      <c r="F23" s="3">
        <v>8.9629999999999994E-5</v>
      </c>
      <c r="G23" s="3">
        <v>4.2982000000000003E-5</v>
      </c>
      <c r="H23" s="3">
        <v>1.64826E-4</v>
      </c>
      <c r="J23" s="3">
        <f>F23*F23*100000</f>
        <v>8.0335368999999988E-4</v>
      </c>
      <c r="K23" s="3">
        <f t="shared" ref="K23:L23" si="2">G23*G23*100000</f>
        <v>1.8474523240000004E-4</v>
      </c>
      <c r="L23" s="3">
        <f t="shared" si="2"/>
        <v>2.7167610275999998E-3</v>
      </c>
      <c r="O23" s="3">
        <v>28260</v>
      </c>
    </row>
    <row r="24" spans="3:16">
      <c r="O24" s="3">
        <v>3</v>
      </c>
    </row>
    <row r="25" spans="3:16">
      <c r="F25" s="3">
        <v>9.7603999999999996E-5</v>
      </c>
      <c r="G25" s="3">
        <v>6.2538000000000003E-5</v>
      </c>
      <c r="H25" s="3">
        <v>1.4522299999999999E-4</v>
      </c>
      <c r="J25" s="3">
        <f>F25*F25*100000</f>
        <v>9.5265408160000002E-4</v>
      </c>
      <c r="K25" s="3">
        <f t="shared" ref="K25:L25" si="3">G25*G25*100000</f>
        <v>3.9110014440000006E-4</v>
      </c>
      <c r="L25" s="3">
        <f t="shared" si="3"/>
        <v>2.1089719728999996E-3</v>
      </c>
    </row>
    <row r="400" spans="6:8">
      <c r="F400" s="4">
        <f>SUM(F1:F399)</f>
        <v>5.0570522505307856E-4</v>
      </c>
      <c r="G400" s="4">
        <f t="shared" ref="G400:H400" si="4">SUM(G1:G399)</f>
        <v>3.1450299999999999E-4</v>
      </c>
      <c r="H400" s="4">
        <f t="shared" si="4"/>
        <v>8.1724100000000002E-4</v>
      </c>
    </row>
    <row r="401" spans="6:8">
      <c r="F401" s="3">
        <f>F400*F400</f>
        <v>2.5573777464598482E-7</v>
      </c>
      <c r="G401" s="3">
        <f t="shared" ref="G401:H401" si="5">G400*G400</f>
        <v>9.891213700899999E-8</v>
      </c>
      <c r="H401" s="3">
        <f t="shared" si="5"/>
        <v>6.6788285208100001E-7</v>
      </c>
    </row>
  </sheetData>
  <phoneticPr fontId="2" type="noConversion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72903-2CFC-4349-AB0B-96ECDD9EF3F0}">
  <sheetPr codeName="Sheet9"/>
  <dimension ref="A1:P400"/>
  <sheetViews>
    <sheetView workbookViewId="0">
      <selection activeCell="A2" sqref="A2"/>
    </sheetView>
  </sheetViews>
  <sheetFormatPr baseColWidth="10" defaultRowHeight="15"/>
  <cols>
    <col min="1" max="1" width="18.5" style="3" customWidth="1"/>
    <col min="2" max="2" width="17" style="3" customWidth="1"/>
    <col min="3" max="3" width="14.5" style="3" customWidth="1"/>
    <col min="4" max="5" width="10.83203125" style="3"/>
    <col min="6" max="8" width="12" style="3" bestFit="1" customWidth="1"/>
    <col min="9" max="10" width="10.83203125" style="3"/>
    <col min="11" max="11" width="14.1640625" style="3" bestFit="1" customWidth="1"/>
    <col min="12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78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210</v>
      </c>
      <c r="B2" s="3" t="s">
        <v>211</v>
      </c>
      <c r="C2" s="3" t="s">
        <v>212</v>
      </c>
      <c r="D2" s="3" t="s">
        <v>81</v>
      </c>
      <c r="E2" s="3">
        <v>0</v>
      </c>
      <c r="F2" s="3">
        <v>0</v>
      </c>
      <c r="L2" s="3" t="s">
        <v>21</v>
      </c>
    </row>
    <row r="3" spans="1:12">
      <c r="A3" s="3" t="s">
        <v>210</v>
      </c>
      <c r="B3" s="3" t="s">
        <v>213</v>
      </c>
      <c r="C3" s="3" t="s">
        <v>214</v>
      </c>
      <c r="D3" s="3" t="s">
        <v>15</v>
      </c>
      <c r="E3" s="3">
        <v>1</v>
      </c>
      <c r="F3" s="4">
        <f>E3/28260</f>
        <v>3.5385704175513094E-5</v>
      </c>
      <c r="L3" s="3" t="s">
        <v>21</v>
      </c>
    </row>
    <row r="4" spans="1:12">
      <c r="A4" s="3" t="s">
        <v>210</v>
      </c>
      <c r="B4" s="3" t="s">
        <v>17</v>
      </c>
      <c r="C4" s="3" t="s">
        <v>215</v>
      </c>
      <c r="D4" s="3" t="s">
        <v>15</v>
      </c>
      <c r="E4" s="3">
        <v>1</v>
      </c>
      <c r="F4" s="4">
        <f>E4/28260</f>
        <v>3.5385704175513094E-5</v>
      </c>
      <c r="L4" s="3" t="s">
        <v>125</v>
      </c>
    </row>
    <row r="5" spans="1:12">
      <c r="A5" s="3" t="s">
        <v>210</v>
      </c>
      <c r="B5" s="3" t="s">
        <v>216</v>
      </c>
      <c r="C5" s="3" t="s">
        <v>217</v>
      </c>
      <c r="J5" s="3" t="s">
        <v>218</v>
      </c>
    </row>
    <row r="6" spans="1:12">
      <c r="A6" s="3" t="s">
        <v>210</v>
      </c>
      <c r="B6" s="3" t="s">
        <v>219</v>
      </c>
      <c r="C6" s="3" t="s">
        <v>220</v>
      </c>
      <c r="I6" s="3" t="s">
        <v>24</v>
      </c>
      <c r="J6" s="3" t="s">
        <v>25</v>
      </c>
    </row>
    <row r="7" spans="1:12">
      <c r="A7" s="3" t="s">
        <v>210</v>
      </c>
      <c r="B7" s="3" t="s">
        <v>17</v>
      </c>
      <c r="C7" s="3" t="s">
        <v>221</v>
      </c>
      <c r="G7" s="3">
        <v>2.7719999999999999E-5</v>
      </c>
      <c r="H7" s="3">
        <v>1.254E-5</v>
      </c>
      <c r="J7" s="3" t="s">
        <v>25</v>
      </c>
    </row>
    <row r="8" spans="1:12">
      <c r="A8" s="3" t="s">
        <v>210</v>
      </c>
      <c r="B8" s="3" t="s">
        <v>222</v>
      </c>
      <c r="C8" s="3" t="s">
        <v>223</v>
      </c>
      <c r="I8" s="3" t="s">
        <v>24</v>
      </c>
      <c r="J8" s="3" t="s">
        <v>25</v>
      </c>
    </row>
    <row r="9" spans="1:12">
      <c r="A9" s="3" t="s">
        <v>210</v>
      </c>
      <c r="B9" s="3" t="s">
        <v>224</v>
      </c>
      <c r="C9" s="3" t="s">
        <v>225</v>
      </c>
      <c r="G9" s="3">
        <v>0</v>
      </c>
      <c r="H9" s="3">
        <v>1.8050000000000002E-5</v>
      </c>
      <c r="J9" s="3" t="s">
        <v>55</v>
      </c>
    </row>
    <row r="10" spans="1:12">
      <c r="A10" s="3" t="s">
        <v>210</v>
      </c>
      <c r="B10" s="3" t="s">
        <v>226</v>
      </c>
      <c r="C10" s="3" t="s">
        <v>227</v>
      </c>
      <c r="G10" s="3">
        <v>8.9570000000000008E-6</v>
      </c>
      <c r="H10" s="3">
        <v>4.0620000000000002E-6</v>
      </c>
      <c r="J10" s="3" t="s">
        <v>55</v>
      </c>
    </row>
    <row r="11" spans="1:12">
      <c r="A11" s="3" t="s">
        <v>210</v>
      </c>
      <c r="B11" s="3" t="s">
        <v>228</v>
      </c>
      <c r="C11" s="3" t="s">
        <v>229</v>
      </c>
      <c r="J11" s="3" t="s">
        <v>55</v>
      </c>
    </row>
    <row r="12" spans="1:12">
      <c r="A12" s="3" t="s">
        <v>210</v>
      </c>
      <c r="B12" s="3" t="s">
        <v>230</v>
      </c>
      <c r="C12" s="3" t="s">
        <v>231</v>
      </c>
      <c r="J12" s="3" t="s">
        <v>55</v>
      </c>
    </row>
    <row r="13" spans="1:12">
      <c r="A13" s="3" t="s">
        <v>210</v>
      </c>
      <c r="B13" s="3" t="s">
        <v>232</v>
      </c>
      <c r="C13" s="3" t="s">
        <v>233</v>
      </c>
      <c r="G13" s="3">
        <v>0</v>
      </c>
      <c r="H13" s="3">
        <v>4.07E-6</v>
      </c>
      <c r="I13" s="3" t="s">
        <v>24</v>
      </c>
      <c r="J13" s="3" t="s">
        <v>55</v>
      </c>
    </row>
    <row r="14" spans="1:12">
      <c r="A14" s="3" t="s">
        <v>210</v>
      </c>
      <c r="B14" s="3" t="s">
        <v>234</v>
      </c>
      <c r="C14" s="3" t="s">
        <v>235</v>
      </c>
      <c r="G14" s="3">
        <v>0</v>
      </c>
      <c r="H14" s="3">
        <v>4.0840000000000002E-6</v>
      </c>
      <c r="I14" s="3" t="s">
        <v>24</v>
      </c>
      <c r="J14" s="3" t="s">
        <v>25</v>
      </c>
    </row>
    <row r="15" spans="1:12">
      <c r="A15" s="3" t="s">
        <v>210</v>
      </c>
      <c r="B15" s="3" t="s">
        <v>236</v>
      </c>
      <c r="C15" s="3" t="s">
        <v>237</v>
      </c>
      <c r="J15" s="3" t="s">
        <v>25</v>
      </c>
    </row>
    <row r="16" spans="1:12">
      <c r="A16" s="3" t="s">
        <v>210</v>
      </c>
      <c r="B16" s="3" t="s">
        <v>238</v>
      </c>
      <c r="C16" s="3" t="s">
        <v>239</v>
      </c>
      <c r="G16" s="3">
        <v>7.943E-6</v>
      </c>
      <c r="H16" s="3">
        <v>4.3420000000000001E-5</v>
      </c>
      <c r="I16" s="3" t="s">
        <v>24</v>
      </c>
      <c r="J16" s="3" t="s">
        <v>240</v>
      </c>
    </row>
    <row r="17" spans="1:12">
      <c r="A17" s="3" t="s">
        <v>210</v>
      </c>
      <c r="B17" s="3" t="s">
        <v>241</v>
      </c>
      <c r="C17" s="3" t="s">
        <v>242</v>
      </c>
      <c r="I17" s="3" t="s">
        <v>24</v>
      </c>
      <c r="J17" s="3" t="s">
        <v>25</v>
      </c>
    </row>
    <row r="18" spans="1:12">
      <c r="A18" s="3" t="s">
        <v>210</v>
      </c>
      <c r="B18" s="3" t="s">
        <v>243</v>
      </c>
      <c r="C18" s="3" t="s">
        <v>244</v>
      </c>
      <c r="I18" s="3" t="s">
        <v>24</v>
      </c>
      <c r="J18" s="3" t="s">
        <v>25</v>
      </c>
    </row>
    <row r="19" spans="1:12">
      <c r="A19" s="3" t="s">
        <v>210</v>
      </c>
      <c r="B19" s="3" t="s">
        <v>245</v>
      </c>
      <c r="C19" s="3" t="s">
        <v>246</v>
      </c>
      <c r="I19" s="3" t="s">
        <v>24</v>
      </c>
      <c r="J19" s="3" t="s">
        <v>25</v>
      </c>
    </row>
    <row r="20" spans="1:12">
      <c r="A20" s="3" t="s">
        <v>210</v>
      </c>
      <c r="B20" s="3" t="s">
        <v>247</v>
      </c>
      <c r="C20" s="3" t="s">
        <v>248</v>
      </c>
      <c r="G20" s="3">
        <v>0</v>
      </c>
      <c r="H20" s="3">
        <v>4.1119999999999998E-6</v>
      </c>
      <c r="L20" s="3" t="s">
        <v>16</v>
      </c>
    </row>
    <row r="21" spans="1:12">
      <c r="A21" s="3" t="s">
        <v>210</v>
      </c>
      <c r="B21" s="3" t="s">
        <v>249</v>
      </c>
      <c r="C21" s="3" t="s">
        <v>250</v>
      </c>
      <c r="G21" s="3">
        <v>9.0669999999999998E-6</v>
      </c>
      <c r="H21" s="3">
        <v>4.121E-6</v>
      </c>
      <c r="L21" s="3" t="s">
        <v>16</v>
      </c>
    </row>
    <row r="22" spans="1:12">
      <c r="A22" s="3" t="s">
        <v>210</v>
      </c>
      <c r="B22" s="3" t="s">
        <v>251</v>
      </c>
      <c r="C22" s="3" t="s">
        <v>252</v>
      </c>
      <c r="G22" s="3">
        <v>0</v>
      </c>
      <c r="H22" s="3">
        <v>4.2069999999999997E-6</v>
      </c>
      <c r="L22" s="3" t="s">
        <v>16</v>
      </c>
    </row>
    <row r="23" spans="1:12">
      <c r="A23" s="3" t="s">
        <v>210</v>
      </c>
      <c r="B23" s="3" t="s">
        <v>253</v>
      </c>
      <c r="C23" s="3" t="s">
        <v>254</v>
      </c>
      <c r="G23" s="3">
        <v>8.9509999999999995E-6</v>
      </c>
      <c r="H23" s="3">
        <v>4.0609999999999997E-6</v>
      </c>
      <c r="L23" s="3" t="s">
        <v>16</v>
      </c>
    </row>
    <row r="24" spans="1:12">
      <c r="A24" s="3" t="s">
        <v>210</v>
      </c>
      <c r="B24" s="3" t="s">
        <v>255</v>
      </c>
      <c r="C24" s="3" t="s">
        <v>256</v>
      </c>
      <c r="G24" s="3">
        <v>0</v>
      </c>
      <c r="H24" s="3">
        <v>4.0609999999999997E-6</v>
      </c>
      <c r="L24" s="3" t="s">
        <v>16</v>
      </c>
    </row>
    <row r="25" spans="1:12">
      <c r="A25" s="3" t="s">
        <v>210</v>
      </c>
      <c r="B25" s="3" t="s">
        <v>257</v>
      </c>
      <c r="C25" s="3" t="s">
        <v>258</v>
      </c>
      <c r="G25" s="3">
        <v>8.9870000000000005E-6</v>
      </c>
      <c r="H25" s="3">
        <v>4.0720000000000001E-6</v>
      </c>
      <c r="L25" s="3" t="s">
        <v>16</v>
      </c>
    </row>
    <row r="26" spans="1:12">
      <c r="A26" s="3" t="s">
        <v>210</v>
      </c>
      <c r="B26" s="3" t="s">
        <v>259</v>
      </c>
      <c r="C26" s="3" t="s">
        <v>260</v>
      </c>
      <c r="G26" s="3">
        <v>8.9760000000000001E-6</v>
      </c>
      <c r="H26" s="3">
        <v>4.0679999999999998E-6</v>
      </c>
      <c r="L26" s="3" t="s">
        <v>16</v>
      </c>
    </row>
    <row r="27" spans="1:12">
      <c r="A27" s="3" t="s">
        <v>210</v>
      </c>
      <c r="B27" s="3" t="s">
        <v>261</v>
      </c>
      <c r="C27" s="3" t="s">
        <v>262</v>
      </c>
      <c r="G27" s="3">
        <v>0</v>
      </c>
      <c r="H27" s="3">
        <v>4.0770000000000001E-6</v>
      </c>
      <c r="L27" s="3" t="s">
        <v>16</v>
      </c>
    </row>
    <row r="28" spans="1:12">
      <c r="A28" s="3" t="s">
        <v>210</v>
      </c>
      <c r="B28" s="3" t="s">
        <v>263</v>
      </c>
      <c r="C28" s="3" t="s">
        <v>264</v>
      </c>
      <c r="G28" s="3">
        <v>0</v>
      </c>
      <c r="H28" s="3">
        <v>4.0720000000000001E-6</v>
      </c>
      <c r="L28" s="3" t="s">
        <v>16</v>
      </c>
    </row>
    <row r="29" spans="1:12">
      <c r="A29" s="3" t="s">
        <v>210</v>
      </c>
      <c r="B29" s="3" t="s">
        <v>265</v>
      </c>
      <c r="C29" s="3" t="s">
        <v>266</v>
      </c>
      <c r="G29" s="3">
        <v>0</v>
      </c>
      <c r="H29" s="3">
        <v>3.2289999999999997E-5</v>
      </c>
      <c r="L29" s="3" t="s">
        <v>16</v>
      </c>
    </row>
    <row r="30" spans="1:12">
      <c r="A30" s="3" t="s">
        <v>210</v>
      </c>
      <c r="B30" s="3" t="s">
        <v>17</v>
      </c>
      <c r="C30" s="3" t="s">
        <v>267</v>
      </c>
      <c r="G30" s="3">
        <v>8.9740000000000008E-6</v>
      </c>
      <c r="H30" s="3">
        <v>4.0679999999999998E-6</v>
      </c>
      <c r="L30" s="3" t="s">
        <v>75</v>
      </c>
    </row>
    <row r="31" spans="1:12">
      <c r="A31" s="3" t="s">
        <v>210</v>
      </c>
      <c r="B31" s="3" t="s">
        <v>17</v>
      </c>
      <c r="C31" s="3" t="s">
        <v>268</v>
      </c>
      <c r="G31" s="3">
        <v>0</v>
      </c>
      <c r="H31" s="3">
        <v>4.1300000000000003E-6</v>
      </c>
      <c r="L31" s="3" t="s">
        <v>75</v>
      </c>
    </row>
    <row r="32" spans="1:12">
      <c r="A32" s="3" t="s">
        <v>210</v>
      </c>
      <c r="B32" s="3" t="s">
        <v>17</v>
      </c>
      <c r="C32" s="3" t="s">
        <v>269</v>
      </c>
      <c r="G32" s="3">
        <v>0</v>
      </c>
      <c r="H32" s="3">
        <v>4.0679999999999998E-6</v>
      </c>
      <c r="L32" s="3" t="s">
        <v>75</v>
      </c>
    </row>
    <row r="33" spans="1:16">
      <c r="A33" s="3" t="s">
        <v>210</v>
      </c>
      <c r="B33" s="3" t="s">
        <v>17</v>
      </c>
      <c r="C33" s="3" t="s">
        <v>270</v>
      </c>
      <c r="G33" s="3">
        <v>0</v>
      </c>
      <c r="H33" s="3">
        <v>4.07E-6</v>
      </c>
      <c r="L33" s="3" t="s">
        <v>75</v>
      </c>
    </row>
    <row r="37" spans="1:16">
      <c r="C37" s="5" t="s">
        <v>148</v>
      </c>
      <c r="E37" s="3">
        <f>SUM(E2:E36)</f>
        <v>2</v>
      </c>
      <c r="F37" s="3">
        <f t="shared" ref="F37:H37" si="0">SUM(F2:F36)</f>
        <v>7.0771408351026188E-5</v>
      </c>
      <c r="G37" s="3">
        <f t="shared" si="0"/>
        <v>8.9575000000000009E-5</v>
      </c>
      <c r="H37" s="3">
        <f t="shared" si="0"/>
        <v>1.7170300000000002E-4</v>
      </c>
      <c r="M37" s="6" t="s">
        <v>37</v>
      </c>
      <c r="O37" s="5" t="s">
        <v>38</v>
      </c>
      <c r="P37" s="5" t="s">
        <v>39</v>
      </c>
    </row>
    <row r="38" spans="1:16">
      <c r="M38" s="7"/>
      <c r="O38" s="3">
        <v>126404</v>
      </c>
      <c r="P38" s="3">
        <v>276768</v>
      </c>
    </row>
    <row r="39" spans="1:16">
      <c r="K39" s="11"/>
      <c r="M39" s="11"/>
      <c r="O39" s="3">
        <f>O38*G37</f>
        <v>11.322638300000001</v>
      </c>
      <c r="P39" s="3">
        <f>P38*H37</f>
        <v>47.521895904000004</v>
      </c>
    </row>
    <row r="40" spans="1:16">
      <c r="F40" s="3">
        <v>7.0771000000000004E-5</v>
      </c>
      <c r="G40" s="3">
        <v>8.5709999999999998E-6</v>
      </c>
      <c r="H40" s="3">
        <v>2.5562700000000002E-4</v>
      </c>
      <c r="J40" s="3">
        <f>F40*F40*100000</f>
        <v>5.0085344410000004E-4</v>
      </c>
      <c r="K40" s="8">
        <f t="shared" ref="K40:L40" si="1">G40*G40*100000</f>
        <v>7.3462040999999993E-6</v>
      </c>
      <c r="L40" s="3">
        <f t="shared" si="1"/>
        <v>6.5345163129000008E-3</v>
      </c>
      <c r="O40" s="5" t="s">
        <v>40</v>
      </c>
    </row>
    <row r="41" spans="1:16">
      <c r="O41" s="3" t="s">
        <v>114</v>
      </c>
    </row>
    <row r="42" spans="1:16">
      <c r="F42" s="3">
        <v>8.7022999999999997E-5</v>
      </c>
      <c r="G42" s="3">
        <v>4.3442000000000002E-5</v>
      </c>
      <c r="H42" s="3">
        <v>1.5570199999999999E-4</v>
      </c>
      <c r="J42" s="3">
        <f>F42*F42*100000</f>
        <v>7.5730025289999991E-4</v>
      </c>
      <c r="K42" s="3">
        <f t="shared" ref="K42:L42" si="2">G42*G42*100000</f>
        <v>1.887207364E-4</v>
      </c>
      <c r="L42" s="3">
        <f t="shared" si="2"/>
        <v>2.4243112803999998E-3</v>
      </c>
      <c r="O42" s="3">
        <v>28260</v>
      </c>
    </row>
    <row r="43" spans="1:16">
      <c r="O43" s="3">
        <v>2</v>
      </c>
    </row>
    <row r="44" spans="1:16">
      <c r="F44" s="3">
        <v>1.7343E-4</v>
      </c>
      <c r="G44" s="3">
        <v>1.2787700000000001E-4</v>
      </c>
      <c r="H44" s="3">
        <v>2.2993699999999999E-4</v>
      </c>
      <c r="J44" s="3">
        <f>F44*F44*100000</f>
        <v>3.0077964899999999E-3</v>
      </c>
      <c r="K44" s="3">
        <f t="shared" ref="K44:L44" si="3">G44*G44*100000</f>
        <v>1.6352527129000003E-3</v>
      </c>
      <c r="L44" s="3">
        <f t="shared" si="3"/>
        <v>5.2871023969E-3</v>
      </c>
    </row>
    <row r="45" spans="1:16">
      <c r="J45" s="10"/>
    </row>
    <row r="47" spans="1:16">
      <c r="L47" s="10"/>
    </row>
    <row r="48" spans="1:16">
      <c r="L48" s="10"/>
    </row>
    <row r="399" spans="6:8">
      <c r="F399" s="4">
        <f>SUM(F2:F398)</f>
        <v>4.7276681670205235E-4</v>
      </c>
      <c r="G399" s="4">
        <f>SUM(G2:G398)</f>
        <v>3.5904000000000003E-4</v>
      </c>
      <c r="H399" s="4">
        <f>SUM(H2:H398)</f>
        <v>9.8467200000000002E-4</v>
      </c>
    </row>
    <row r="400" spans="6:8">
      <c r="F400" s="3">
        <f>F399*F399</f>
        <v>2.2350846297459195E-7</v>
      </c>
      <c r="G400" s="3">
        <f>G399*G399</f>
        <v>1.2890972160000002E-7</v>
      </c>
      <c r="H400" s="3">
        <f>H399*H399</f>
        <v>9.6957894758399996E-7</v>
      </c>
    </row>
  </sheetData>
  <phoneticPr fontId="2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48</vt:i4>
      </vt:variant>
    </vt:vector>
  </HeadingPairs>
  <TitlesOfParts>
    <vt:vector size="48" baseType="lpstr">
      <vt:lpstr>UQCRB</vt:lpstr>
      <vt:lpstr>CLPP</vt:lpstr>
      <vt:lpstr>NDUFAF4</vt:lpstr>
      <vt:lpstr>LIAS</vt:lpstr>
      <vt:lpstr>APOPT1</vt:lpstr>
      <vt:lpstr>STAT2</vt:lpstr>
      <vt:lpstr>HTRA2</vt:lpstr>
      <vt:lpstr>YME1L1</vt:lpstr>
      <vt:lpstr>ACO2</vt:lpstr>
      <vt:lpstr>SLC25A26</vt:lpstr>
      <vt:lpstr>NDUFA12</vt:lpstr>
      <vt:lpstr>NSUN3</vt:lpstr>
      <vt:lpstr>MRPL12</vt:lpstr>
      <vt:lpstr>TXN2</vt:lpstr>
      <vt:lpstr>TACO1</vt:lpstr>
      <vt:lpstr>PET100</vt:lpstr>
      <vt:lpstr>TUFM</vt:lpstr>
      <vt:lpstr>MRPS16</vt:lpstr>
      <vt:lpstr>NDUFA4</vt:lpstr>
      <vt:lpstr>LYRM7</vt:lpstr>
      <vt:lpstr>DNAJC19</vt:lpstr>
      <vt:lpstr>COX8A</vt:lpstr>
      <vt:lpstr>RNASEH1</vt:lpstr>
      <vt:lpstr>MPC1</vt:lpstr>
      <vt:lpstr>OPA3</vt:lpstr>
      <vt:lpstr>C19orf70</vt:lpstr>
      <vt:lpstr>LYRM4</vt:lpstr>
      <vt:lpstr>SLC25A38</vt:lpstr>
      <vt:lpstr>UQCC2</vt:lpstr>
      <vt:lpstr>CYC1</vt:lpstr>
      <vt:lpstr>MFF</vt:lpstr>
      <vt:lpstr>SSBP1</vt:lpstr>
      <vt:lpstr>MTPAP</vt:lpstr>
      <vt:lpstr>COX14</vt:lpstr>
      <vt:lpstr>COA5</vt:lpstr>
      <vt:lpstr>IBA57</vt:lpstr>
      <vt:lpstr>HSPD1</vt:lpstr>
      <vt:lpstr>COX6B1</vt:lpstr>
      <vt:lpstr>IARS2</vt:lpstr>
      <vt:lpstr>UQCRC2</vt:lpstr>
      <vt:lpstr>GLRX5</vt:lpstr>
      <vt:lpstr>UQCC3</vt:lpstr>
      <vt:lpstr>COX5A</vt:lpstr>
      <vt:lpstr>NDUFB8</vt:lpstr>
      <vt:lpstr>ATP5E</vt:lpstr>
      <vt:lpstr>NDUFA2</vt:lpstr>
      <vt:lpstr>SDHAF1</vt:lpstr>
      <vt:lpstr>TMEM65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tan</dc:creator>
  <cp:lastModifiedBy>jing tan</cp:lastModifiedBy>
  <dcterms:created xsi:type="dcterms:W3CDTF">2018-07-10T10:10:40Z</dcterms:created>
  <dcterms:modified xsi:type="dcterms:W3CDTF">2018-07-10T10:48:34Z</dcterms:modified>
</cp:coreProperties>
</file>